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0" windowWidth="25600" windowHeight="18380" tabRatio="500"/>
  </bookViews>
  <sheets>
    <sheet name="Plug, Light &amp; Fixture Loads" sheetId="1" r:id="rId1"/>
  </sheets>
  <definedNames>
    <definedName name="_xlnm.Print_Area" localSheetId="0">'Plug, Light &amp; Fixture Loads'!$A$1:$N$236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4" i="1" l="1"/>
  <c r="F184" i="1"/>
  <c r="G180" i="1"/>
  <c r="F180" i="1"/>
  <c r="H176" i="1"/>
  <c r="J176" i="1"/>
  <c r="G176" i="1"/>
  <c r="F176" i="1"/>
  <c r="H172" i="1"/>
  <c r="J172" i="1"/>
  <c r="G172" i="1"/>
  <c r="F172" i="1"/>
  <c r="H168" i="1"/>
  <c r="J168" i="1"/>
  <c r="G168" i="1"/>
  <c r="F16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4" i="1"/>
  <c r="H35" i="1"/>
  <c r="H36" i="1"/>
  <c r="H37" i="1"/>
  <c r="H38" i="1"/>
  <c r="H39" i="1"/>
  <c r="H40" i="1"/>
  <c r="H41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2" i="1"/>
  <c r="H63" i="1"/>
  <c r="H64" i="1"/>
  <c r="H65" i="1"/>
  <c r="H66" i="1"/>
  <c r="H67" i="1"/>
  <c r="H68" i="1"/>
  <c r="H69" i="1"/>
  <c r="H72" i="1"/>
  <c r="H73" i="1"/>
  <c r="H74" i="1"/>
  <c r="H77" i="1"/>
  <c r="H78" i="1"/>
  <c r="H79" i="1"/>
  <c r="H80" i="1"/>
  <c r="H83" i="1"/>
  <c r="H84" i="1"/>
  <c r="H85" i="1"/>
  <c r="H86" i="1"/>
  <c r="H87" i="1"/>
  <c r="H88" i="1"/>
  <c r="H89" i="1"/>
  <c r="H90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5" i="1"/>
  <c r="H136" i="1"/>
  <c r="H137" i="1"/>
  <c r="H138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L157" i="1"/>
  <c r="E164" i="1"/>
  <c r="H164" i="1"/>
  <c r="J164" i="1"/>
  <c r="G164" i="1"/>
  <c r="F164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4" i="1"/>
  <c r="L35" i="1"/>
  <c r="L36" i="1"/>
  <c r="L37" i="1"/>
  <c r="L38" i="1"/>
  <c r="L39" i="1"/>
  <c r="L40" i="1"/>
  <c r="L41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2" i="1"/>
  <c r="L63" i="1"/>
  <c r="L64" i="1"/>
  <c r="L65" i="1"/>
  <c r="L66" i="1"/>
  <c r="L67" i="1"/>
  <c r="L68" i="1"/>
  <c r="L69" i="1"/>
  <c r="L72" i="1"/>
  <c r="L73" i="1"/>
  <c r="L74" i="1"/>
  <c r="L77" i="1"/>
  <c r="L78" i="1"/>
  <c r="L79" i="1"/>
  <c r="L80" i="1"/>
  <c r="L83" i="1"/>
  <c r="L84" i="1"/>
  <c r="L85" i="1"/>
  <c r="L86" i="1"/>
  <c r="L87" i="1"/>
  <c r="L88" i="1"/>
  <c r="L89" i="1"/>
  <c r="L90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5" i="1"/>
  <c r="L136" i="1"/>
  <c r="L137" i="1"/>
  <c r="L138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9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38" i="1"/>
  <c r="I138" i="1"/>
  <c r="J137" i="1"/>
  <c r="I137" i="1"/>
  <c r="J136" i="1"/>
  <c r="I136" i="1"/>
  <c r="J135" i="1"/>
  <c r="I135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0" i="1"/>
  <c r="I80" i="1"/>
  <c r="J79" i="1"/>
  <c r="I79" i="1"/>
  <c r="J78" i="1"/>
  <c r="I78" i="1"/>
  <c r="J77" i="1"/>
  <c r="I77" i="1"/>
  <c r="J74" i="1"/>
  <c r="I74" i="1"/>
  <c r="J73" i="1"/>
  <c r="I73" i="1"/>
  <c r="J72" i="1"/>
  <c r="I72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</calcChain>
</file>

<file path=xl/sharedStrings.xml><?xml version="1.0" encoding="utf-8"?>
<sst xmlns="http://schemas.openxmlformats.org/spreadsheetml/2006/main" count="362" uniqueCount="216">
  <si>
    <t>Home Energy Loads Worksheet</t>
  </si>
  <si>
    <t>* Yellow categories/cells require user input</t>
  </si>
  <si>
    <t>Area</t>
  </si>
  <si>
    <t>Quantity</t>
  </si>
  <si>
    <t>Appliance</t>
  </si>
  <si>
    <t>Hours use/Month</t>
  </si>
  <si>
    <t>Typ. Watts</t>
  </si>
  <si>
    <t>Actual Watts</t>
  </si>
  <si>
    <t>kWh/Month</t>
  </si>
  <si>
    <t>$/Month</t>
  </si>
  <si>
    <t>lbs. CO2/Month</t>
  </si>
  <si>
    <t>Contributes to Internal Heat Gains</t>
  </si>
  <si>
    <t>Latent Heat Load, kWh/month</t>
  </si>
  <si>
    <t>Notes/Changes</t>
  </si>
  <si>
    <t xml:space="preserve"> (C x E x G / 1000)</t>
  </si>
  <si>
    <t>(H x $/kWh)</t>
  </si>
  <si>
    <t>(H x lbs CO2/kWH)</t>
  </si>
  <si>
    <t>(Y or N)</t>
  </si>
  <si>
    <t>KITCHEN</t>
  </si>
  <si>
    <t>Blender</t>
  </si>
  <si>
    <t>Y</t>
  </si>
  <si>
    <t>Mixer</t>
  </si>
  <si>
    <t>Microwave- small</t>
  </si>
  <si>
    <t>Microwave- large (1000 Watt)</t>
  </si>
  <si>
    <t>Toaster (2 slice)</t>
  </si>
  <si>
    <t>Coffee Maker</t>
  </si>
  <si>
    <t>Food Processor</t>
  </si>
  <si>
    <t>Slow Cooker</t>
  </si>
  <si>
    <t>Kettle</t>
  </si>
  <si>
    <t>Dishwasher</t>
  </si>
  <si>
    <t>Dishwasher (no heat dry)</t>
  </si>
  <si>
    <t>*Dishwashers cycle at estimated 70%</t>
  </si>
  <si>
    <t>Refrigerator (old, 22 cu. Ft)</t>
  </si>
  <si>
    <t>Refrigerator (new, 22 cu. Ft)</t>
  </si>
  <si>
    <t>*Refrigerator cycles at estimated 20%</t>
  </si>
  <si>
    <t>Electric Range, standard (with clock)</t>
  </si>
  <si>
    <t>Induction Range</t>
  </si>
  <si>
    <t>*Range cycles at estimated 40%</t>
  </si>
  <si>
    <t>Electric Oven</t>
  </si>
  <si>
    <t>*Oven cycles at estimated 50%</t>
  </si>
  <si>
    <t>Freezer</t>
  </si>
  <si>
    <t>*Freezers cycle at estimated 15%</t>
  </si>
  <si>
    <t>Coffee Grinder</t>
  </si>
  <si>
    <t>Trash Compactor</t>
  </si>
  <si>
    <t>Exhaust Hood Fan</t>
  </si>
  <si>
    <t>*Internal gains calculated at 20% of total load</t>
  </si>
  <si>
    <t>Exhast Hood Light</t>
  </si>
  <si>
    <t>OFFICE</t>
  </si>
  <si>
    <t>Laptop Computer</t>
  </si>
  <si>
    <t>Desktop Computer</t>
  </si>
  <si>
    <t>Tablet</t>
  </si>
  <si>
    <t>Cell Phone Charger</t>
  </si>
  <si>
    <t>20" LCD Monitor</t>
  </si>
  <si>
    <t>Printer- laser</t>
  </si>
  <si>
    <t>Printer- inkjet</t>
  </si>
  <si>
    <t>Fax Machine (printing)</t>
  </si>
  <si>
    <t>HOUSEHOLD</t>
  </si>
  <si>
    <t>Vacuum Cleaner</t>
  </si>
  <si>
    <t>Clothes Washer- top loading</t>
  </si>
  <si>
    <t>Clothes Washer- front loading</t>
  </si>
  <si>
    <t>Dryer- electric</t>
  </si>
  <si>
    <t>Dryer- gas</t>
  </si>
  <si>
    <t>Iron</t>
  </si>
  <si>
    <t>Radio</t>
  </si>
  <si>
    <t>Electric Water Heater</t>
  </si>
  <si>
    <t>*Omitted, due to inlusion in thermal model</t>
  </si>
  <si>
    <t>Hair Dryer</t>
  </si>
  <si>
    <t>Electric Toothbrush</t>
  </si>
  <si>
    <t>Electric Blanket</t>
  </si>
  <si>
    <t>Ceiling Fan</t>
  </si>
  <si>
    <t>Waterpik</t>
  </si>
  <si>
    <t>Hair Straightener</t>
  </si>
  <si>
    <t>Sewing Machine</t>
  </si>
  <si>
    <t>Bathroom Fan</t>
  </si>
  <si>
    <t>ENTERTAINMENT</t>
  </si>
  <si>
    <t>Stereo</t>
  </si>
  <si>
    <t>TV- CRT 40"</t>
  </si>
  <si>
    <t>TV- CRT 27"</t>
  </si>
  <si>
    <t>LCD TV- 40"</t>
  </si>
  <si>
    <t>LCD TV- 52"</t>
  </si>
  <si>
    <t>LCD TV's use an average of 0.3W per square inch</t>
  </si>
  <si>
    <t>Mini Stereo System</t>
  </si>
  <si>
    <t>Satellite Dish/Receiver</t>
  </si>
  <si>
    <t>N</t>
  </si>
  <si>
    <t>Playstation</t>
  </si>
  <si>
    <t>SHOP</t>
  </si>
  <si>
    <t>Table Saw</t>
  </si>
  <si>
    <t>Mitre Saw</t>
  </si>
  <si>
    <t>Compressor</t>
  </si>
  <si>
    <t>PUMPS</t>
  </si>
  <si>
    <t>Submersible Cistern Pump (1/2 HP)</t>
  </si>
  <si>
    <t>Jet Pressure Pump</t>
  </si>
  <si>
    <t>?</t>
  </si>
  <si>
    <t>Hot Water Recirc. Pump</t>
  </si>
  <si>
    <t>Radiant Floor Pump</t>
  </si>
  <si>
    <t>HEATING/COOLING</t>
  </si>
  <si>
    <t>Portable Heater (110V)</t>
  </si>
  <si>
    <t>Baseboard Heaters</t>
  </si>
  <si>
    <t>500W-1500W</t>
  </si>
  <si>
    <t>Heat Pump (outdoor unit)</t>
  </si>
  <si>
    <t>Heat Pump Air Handler</t>
  </si>
  <si>
    <t>Minisplit Cassette (interior units)</t>
  </si>
  <si>
    <t>Furnace Fan</t>
  </si>
  <si>
    <t>Humidifier</t>
  </si>
  <si>
    <t>Air Conditioner (1 ton)</t>
  </si>
  <si>
    <t>LIGHTING</t>
  </si>
  <si>
    <t>Incandescent Light Bulb</t>
  </si>
  <si>
    <t>Torchiere Lamp- halogen</t>
  </si>
  <si>
    <t>Night Light (incandescent)</t>
  </si>
  <si>
    <t>Halogen Low-voltage track lights</t>
  </si>
  <si>
    <t>LED Bulb</t>
  </si>
  <si>
    <t>Compact Flourescent Lights</t>
  </si>
  <si>
    <t>Garage- strip LED's</t>
  </si>
  <si>
    <t>Outdoor- house sconce LED's</t>
  </si>
  <si>
    <t>Outdoor- house soffit LED's</t>
  </si>
  <si>
    <t>Outdoor- landscape LED's</t>
  </si>
  <si>
    <t>Mudroom/Laundry Room-surface LED's</t>
  </si>
  <si>
    <t>Downstairs Bath- sconce &amp; surface LED's</t>
  </si>
  <si>
    <t>Front entry- hanging fixture &amp; sconce LED's</t>
  </si>
  <si>
    <t>Front entry- closet surface LED</t>
  </si>
  <si>
    <t>Downstairs hall- surface LED's</t>
  </si>
  <si>
    <t>Downstairs bedroom- surface LED's</t>
  </si>
  <si>
    <t>Downstairs closet- surface LED</t>
  </si>
  <si>
    <t>Storage Room- flushmount LED's</t>
  </si>
  <si>
    <t>Dining Room- hanging fixture LED</t>
  </si>
  <si>
    <t>Dining Room- surface LED's</t>
  </si>
  <si>
    <t>Kitchen- undercabinet low voltage LED's</t>
  </si>
  <si>
    <t>Kitchen- pendant LED's</t>
  </si>
  <si>
    <t>Kitchen- surface LED's</t>
  </si>
  <si>
    <t>Living Room- surface LED's</t>
  </si>
  <si>
    <t>Living Room- valance/strip LED's</t>
  </si>
  <si>
    <t>Upstairs Hall- surface LED's</t>
  </si>
  <si>
    <t>Family Room- surface LED's</t>
  </si>
  <si>
    <t>Office- surface LED's</t>
  </si>
  <si>
    <t>Bedroom 2- surface LED's</t>
  </si>
  <si>
    <t>Bedroom 2- reading light LED</t>
  </si>
  <si>
    <t>Bedrom 2 closet- surface LED</t>
  </si>
  <si>
    <t>Upstairs Bath- sconce &amp; surface LED's</t>
  </si>
  <si>
    <t>Master Bedroom- surface LED's</t>
  </si>
  <si>
    <t>Master Bedroom- reading light LED</t>
  </si>
  <si>
    <t>Walk-in closet- surface mount LED's</t>
  </si>
  <si>
    <t>Ensuite- sconce &amp; surface LED's</t>
  </si>
  <si>
    <t>Lighting TOTAL:</t>
  </si>
  <si>
    <t>*Typical lighting total is 145 kWh/month</t>
  </si>
  <si>
    <t>OTHER/EXTERIOR</t>
  </si>
  <si>
    <t>Electric Lawn Mower</t>
  </si>
  <si>
    <t>Electric Weed Eater</t>
  </si>
  <si>
    <t>Electric Hedge Trimmer</t>
  </si>
  <si>
    <t>Garage Door Opener</t>
  </si>
  <si>
    <t>PHANTOM LOADS</t>
  </si>
  <si>
    <t>Answering Machine</t>
  </si>
  <si>
    <t>Alarm/Security System</t>
  </si>
  <si>
    <t>PVR</t>
  </si>
  <si>
    <t>TV/DVD/Cable Box/Speaker power bar</t>
  </si>
  <si>
    <t>Computer/Printer/Speaker power bar</t>
  </si>
  <si>
    <t>Modem</t>
  </si>
  <si>
    <t>Ceiling Fans with remotes</t>
  </si>
  <si>
    <t>Door Bell w/ light</t>
  </si>
  <si>
    <t>Garage Door Opener sensor</t>
  </si>
  <si>
    <t>Battery Rechargers</t>
  </si>
  <si>
    <t>Digital Clocks</t>
  </si>
  <si>
    <t>Cordless Phones (charging and use)</t>
  </si>
  <si>
    <t>GFCI Outlets (each)</t>
  </si>
  <si>
    <t>Smoke Detectors</t>
  </si>
  <si>
    <t>Total Monthly Electrical Load :</t>
  </si>
  <si>
    <t>kWh/month</t>
  </si>
  <si>
    <t>Total MonthlyElectrical Load Contributing to Internal Heat Gains:</t>
  </si>
  <si>
    <t>kwH/month</t>
  </si>
  <si>
    <t>ENERGY TOTALS</t>
  </si>
  <si>
    <t>Site Energy Consumption</t>
  </si>
  <si>
    <t>Cost</t>
  </si>
  <si>
    <t>C02 Production</t>
  </si>
  <si>
    <t>Site- Source Energy Factor</t>
  </si>
  <si>
    <t>Source Energy TOTALS</t>
  </si>
  <si>
    <t>$/month</t>
  </si>
  <si>
    <t>lbs CO2/month</t>
  </si>
  <si>
    <t>Total ELECTRICAL:</t>
  </si>
  <si>
    <t>(*utilizes Western Interconnection energy factor)</t>
  </si>
  <si>
    <t>(less ommitted loads- see above notes)</t>
  </si>
  <si>
    <t>GJ/month</t>
  </si>
  <si>
    <t>Total NATURAL GAS:</t>
  </si>
  <si>
    <t>L/month</t>
  </si>
  <si>
    <t>Total GASOLINE:</t>
  </si>
  <si>
    <t>Total DIESEL:</t>
  </si>
  <si>
    <t>km/month</t>
  </si>
  <si>
    <t>Total AIR TRAVEL:</t>
  </si>
  <si>
    <t>cu. Metres/month</t>
  </si>
  <si>
    <t>Total WATER:</t>
  </si>
  <si>
    <t>Calculators:</t>
  </si>
  <si>
    <t>Electricity $/kWh=</t>
  </si>
  <si>
    <t>Cost per kWh: (Total Monthly bill - Administration Fee - Delivery Charges) / Total Monthly kWh</t>
  </si>
  <si>
    <t xml:space="preserve">lbs CO2/kWh=  </t>
  </si>
  <si>
    <t>Natural Gas $/GJ=</t>
  </si>
  <si>
    <t>Cost per GJ: (Total Monthly bill - Administration Fee - Delivery Charges) / Total Monthly GJ</t>
  </si>
  <si>
    <t xml:space="preserve">lbs CO2/GJ=  </t>
  </si>
  <si>
    <t>Gasoline $/L=</t>
  </si>
  <si>
    <t>Cost per L: (Total Monthly gasoline cost / # of litres used for the month)</t>
  </si>
  <si>
    <t xml:space="preserve">lbs CO2/L=  </t>
  </si>
  <si>
    <t>Diesel $/L=</t>
  </si>
  <si>
    <t>Cost per L: (Total Monthly diesel cost / # of litres used for the month)</t>
  </si>
  <si>
    <t>Air Travel $/km=</t>
  </si>
  <si>
    <t>Cost per km: (Total cost of all flights in year / # of km travelled in year)</t>
  </si>
  <si>
    <t xml:space="preserve">lbs CO2/km=  </t>
  </si>
  <si>
    <t>Water $/cu. metre=</t>
  </si>
  <si>
    <t>Cost per L: (Total Monthly bill - Administration Fee - Delivery Charges) / # of cubic metres used for the month)</t>
  </si>
  <si>
    <t xml:space="preserve">lbs CO2/cu. m=  </t>
  </si>
  <si>
    <t>Source to Site Conversion Factors:</t>
  </si>
  <si>
    <t>* From NRCAN Document: http://www.nrel.gov/docs/fy07osti/38617.pdf</t>
  </si>
  <si>
    <t>Energy Type</t>
  </si>
  <si>
    <t>Energy Factor</t>
  </si>
  <si>
    <t xml:space="preserve">Electricity:  </t>
  </si>
  <si>
    <t>Western US/Canada Interconnection:</t>
  </si>
  <si>
    <t>Easter US/Canada Interconnection:</t>
  </si>
  <si>
    <t>Natural Gas:</t>
  </si>
  <si>
    <t>Gasoline:</t>
  </si>
  <si>
    <t>Diesel: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</si>
</sst>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2" x14ac:knownFonts="1">
    <font>
      <sz val="12"/>
      <color theme="1"/>
      <name val="Helvetica"/>
      <family val="2"/>
    </font>
    <font>
      <sz val="10"/>
      <name val="Verdana"/>
    </font>
    <font>
      <b/>
      <sz val="15"/>
      <name val="Verdana"/>
    </font>
    <font>
      <b/>
      <u/>
      <sz val="14"/>
      <name val="Verdana"/>
    </font>
    <font>
      <b/>
      <sz val="12"/>
      <name val="Verdana"/>
    </font>
    <font>
      <b/>
      <sz val="10"/>
      <name val="Verdana"/>
    </font>
    <font>
      <b/>
      <u/>
      <sz val="12"/>
      <name val="Verdana"/>
    </font>
    <font>
      <b/>
      <sz val="10"/>
      <color rgb="FFFF0000"/>
      <name val="Verdana"/>
    </font>
    <font>
      <b/>
      <sz val="11"/>
      <name val="Verdana"/>
    </font>
    <font>
      <b/>
      <u/>
      <sz val="10"/>
      <name val="Verdana"/>
    </font>
    <font>
      <sz val="12"/>
      <color indexed="8"/>
      <name val="Helvetica"/>
      <family val="2"/>
    </font>
    <font>
      <sz val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FFFF3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1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1" fillId="5" borderId="0" xfId="0" applyFont="1" applyFill="1"/>
    <xf numFmtId="0" fontId="1" fillId="4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0" fontId="1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2" xfId="0" applyFont="1" applyBorder="1"/>
    <xf numFmtId="0" fontId="1" fillId="0" borderId="4" xfId="0" applyFont="1" applyBorder="1"/>
    <xf numFmtId="0" fontId="8" fillId="0" borderId="0" xfId="0" applyFont="1"/>
    <xf numFmtId="0" fontId="8" fillId="0" borderId="0" xfId="0" applyFont="1" applyAlignment="1"/>
    <xf numFmtId="164" fontId="5" fillId="0" borderId="0" xfId="0" applyNumberFormat="1" applyFont="1"/>
    <xf numFmtId="2" fontId="1" fillId="0" borderId="0" xfId="0" applyNumberFormat="1" applyFont="1"/>
    <xf numFmtId="2" fontId="5" fillId="0" borderId="0" xfId="0" applyNumberFormat="1" applyFont="1"/>
    <xf numFmtId="0" fontId="5" fillId="3" borderId="0" xfId="0" applyFont="1" applyFill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" xfId="0" applyFont="1" applyFill="1" applyBorder="1"/>
    <xf numFmtId="0" fontId="5" fillId="3" borderId="2" xfId="0" applyFont="1" applyFill="1" applyBorder="1" applyAlignment="1">
      <alignment horizontal="left"/>
    </xf>
    <xf numFmtId="0" fontId="9" fillId="0" borderId="0" xfId="0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6"/>
  <sheetViews>
    <sheetView tabSelected="1" topLeftCell="A191" workbookViewId="0">
      <selection activeCell="F240" sqref="F240"/>
    </sheetView>
  </sheetViews>
  <sheetFormatPr baseColWidth="10" defaultRowHeight="13" x14ac:dyDescent="0"/>
  <cols>
    <col min="1" max="1" width="4.28515625" customWidth="1"/>
    <col min="3" max="3" width="10.5703125" customWidth="1"/>
    <col min="4" max="4" width="34.5703125" customWidth="1"/>
    <col min="5" max="5" width="13" customWidth="1"/>
    <col min="7" max="7" width="14.28515625" customWidth="1"/>
    <col min="8" max="8" width="14.42578125" customWidth="1"/>
    <col min="9" max="9" width="12.5703125" customWidth="1"/>
    <col min="10" max="10" width="16.7109375" customWidth="1"/>
    <col min="11" max="11" width="12.5703125" customWidth="1"/>
    <col min="12" max="12" width="13.42578125" customWidth="1"/>
    <col min="13" max="13" width="24.85546875" customWidth="1"/>
  </cols>
  <sheetData>
    <row r="1" spans="1:14" ht="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" thickBot="1">
      <c r="A2" s="2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4" ht="14">
      <c r="A4" s="1"/>
      <c r="B4" s="5" t="s">
        <v>1</v>
      </c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ht="40">
      <c r="A7" s="1"/>
      <c r="B7" s="7" t="s">
        <v>2</v>
      </c>
      <c r="C7" s="8" t="s">
        <v>3</v>
      </c>
      <c r="D7" s="7" t="s">
        <v>4</v>
      </c>
      <c r="E7" s="9" t="s">
        <v>5</v>
      </c>
      <c r="F7" s="7" t="s">
        <v>6</v>
      </c>
      <c r="G7" s="8" t="s">
        <v>7</v>
      </c>
      <c r="H7" s="7" t="s">
        <v>8</v>
      </c>
      <c r="I7" s="7" t="s">
        <v>9</v>
      </c>
      <c r="J7" s="7" t="s">
        <v>10</v>
      </c>
      <c r="K7" s="9" t="s">
        <v>11</v>
      </c>
      <c r="L7" s="10" t="s">
        <v>12</v>
      </c>
      <c r="M7" s="7" t="s">
        <v>13</v>
      </c>
      <c r="N7" s="1"/>
    </row>
    <row r="8" spans="1:14" ht="15" thickBot="1">
      <c r="A8" s="11"/>
      <c r="B8" s="11"/>
      <c r="C8" s="11"/>
      <c r="D8" s="11"/>
      <c r="E8" s="11"/>
      <c r="F8" s="11"/>
      <c r="G8" s="11"/>
      <c r="H8" s="12" t="s">
        <v>14</v>
      </c>
      <c r="I8" s="12" t="s">
        <v>15</v>
      </c>
      <c r="J8" s="12" t="s">
        <v>16</v>
      </c>
      <c r="K8" s="13" t="s">
        <v>17</v>
      </c>
      <c r="L8" s="12"/>
      <c r="M8" s="11"/>
      <c r="N8" s="1"/>
    </row>
    <row r="9" spans="1:14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">
      <c r="A10" s="1"/>
      <c r="B10" s="14" t="s">
        <v>18</v>
      </c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">
      <c r="A11" s="1"/>
      <c r="B11" s="1"/>
      <c r="C11" s="15">
        <v>1</v>
      </c>
      <c r="D11" s="1" t="s">
        <v>19</v>
      </c>
      <c r="E11" s="16">
        <v>0.1</v>
      </c>
      <c r="F11" s="1">
        <v>350</v>
      </c>
      <c r="G11" s="16">
        <v>350</v>
      </c>
      <c r="H11" s="17">
        <f>(C11*E11*G11)/1000</f>
        <v>3.5000000000000003E-2</v>
      </c>
      <c r="I11" s="18">
        <f t="shared" ref="I11:I31" si="0">H11*$D$192</f>
        <v>3.7555000000000006E-3</v>
      </c>
      <c r="J11" s="17">
        <f t="shared" ref="J11:J31" si="1">H11*$D$194</f>
        <v>7.5950000000000004E-2</v>
      </c>
      <c r="K11" s="19" t="s">
        <v>20</v>
      </c>
      <c r="L11" s="20">
        <f>IF(K11="Y",H11,"")</f>
        <v>3.5000000000000003E-2</v>
      </c>
      <c r="M11" s="1"/>
      <c r="N11" s="1"/>
    </row>
    <row r="12" spans="1:14" ht="14">
      <c r="A12" s="1"/>
      <c r="B12" s="1"/>
      <c r="C12" s="15">
        <v>1</v>
      </c>
      <c r="D12" s="1" t="s">
        <v>21</v>
      </c>
      <c r="E12" s="16">
        <v>0.3</v>
      </c>
      <c r="F12" s="1">
        <v>120</v>
      </c>
      <c r="G12" s="16">
        <v>120</v>
      </c>
      <c r="H12" s="17">
        <f t="shared" ref="H12:H31" si="2">(C12*E12*G12)/1000</f>
        <v>3.5999999999999997E-2</v>
      </c>
      <c r="I12" s="18">
        <f t="shared" si="0"/>
        <v>3.8628E-3</v>
      </c>
      <c r="J12" s="17">
        <f t="shared" si="1"/>
        <v>7.8119999999999995E-2</v>
      </c>
      <c r="K12" s="19" t="s">
        <v>20</v>
      </c>
      <c r="L12" s="20">
        <f t="shared" ref="L12:L31" si="3">IF(K12="Y",H12,"")</f>
        <v>3.5999999999999997E-2</v>
      </c>
      <c r="M12" s="1"/>
      <c r="N12" s="1"/>
    </row>
    <row r="13" spans="1:14" ht="14">
      <c r="A13" s="1"/>
      <c r="B13" s="1"/>
      <c r="C13" s="15">
        <v>0</v>
      </c>
      <c r="D13" s="1" t="s">
        <v>22</v>
      </c>
      <c r="E13" s="16"/>
      <c r="F13" s="1">
        <v>900</v>
      </c>
      <c r="G13" s="16">
        <v>900</v>
      </c>
      <c r="H13" s="17">
        <f t="shared" si="2"/>
        <v>0</v>
      </c>
      <c r="I13" s="18">
        <f t="shared" si="0"/>
        <v>0</v>
      </c>
      <c r="J13" s="17">
        <f t="shared" si="1"/>
        <v>0</v>
      </c>
      <c r="K13" s="19" t="s">
        <v>20</v>
      </c>
      <c r="L13" s="20">
        <f t="shared" si="3"/>
        <v>0</v>
      </c>
      <c r="M13" s="1"/>
      <c r="N13" s="1"/>
    </row>
    <row r="14" spans="1:14" ht="14">
      <c r="A14" s="1"/>
      <c r="B14" s="1"/>
      <c r="C14" s="15">
        <v>1</v>
      </c>
      <c r="D14" s="1" t="s">
        <v>23</v>
      </c>
      <c r="E14" s="16">
        <v>3.75</v>
      </c>
      <c r="F14" s="1">
        <v>1500</v>
      </c>
      <c r="G14" s="16">
        <v>1500</v>
      </c>
      <c r="H14" s="17">
        <f t="shared" si="2"/>
        <v>5.625</v>
      </c>
      <c r="I14" s="18">
        <f t="shared" si="0"/>
        <v>0.6035625</v>
      </c>
      <c r="J14" s="17">
        <f t="shared" si="1"/>
        <v>12.206249999999999</v>
      </c>
      <c r="K14" s="19" t="s">
        <v>20</v>
      </c>
      <c r="L14" s="20">
        <f t="shared" si="3"/>
        <v>5.625</v>
      </c>
      <c r="M14" s="1"/>
      <c r="N14" s="1"/>
    </row>
    <row r="15" spans="1:14" ht="14">
      <c r="A15" s="1"/>
      <c r="B15" s="1"/>
      <c r="C15" s="15">
        <v>1</v>
      </c>
      <c r="D15" s="1" t="s">
        <v>24</v>
      </c>
      <c r="E15" s="16">
        <v>0.5</v>
      </c>
      <c r="F15" s="1">
        <v>1200</v>
      </c>
      <c r="G15" s="16">
        <v>1200</v>
      </c>
      <c r="H15" s="17">
        <f t="shared" si="2"/>
        <v>0.6</v>
      </c>
      <c r="I15" s="18">
        <f t="shared" si="0"/>
        <v>6.4380000000000007E-2</v>
      </c>
      <c r="J15" s="17">
        <f t="shared" si="1"/>
        <v>1.3019999999999998</v>
      </c>
      <c r="K15" s="19" t="s">
        <v>20</v>
      </c>
      <c r="L15" s="20">
        <f t="shared" si="3"/>
        <v>0.6</v>
      </c>
      <c r="M15" s="1"/>
      <c r="N15" s="1"/>
    </row>
    <row r="16" spans="1:14" ht="14">
      <c r="A16" s="1"/>
      <c r="B16" s="1"/>
      <c r="C16" s="15">
        <v>1</v>
      </c>
      <c r="D16" s="1" t="s">
        <v>25</v>
      </c>
      <c r="E16" s="16">
        <v>15</v>
      </c>
      <c r="F16" s="1">
        <v>500</v>
      </c>
      <c r="G16" s="16">
        <v>500</v>
      </c>
      <c r="H16" s="17">
        <f t="shared" si="2"/>
        <v>7.5</v>
      </c>
      <c r="I16" s="18">
        <f t="shared" si="0"/>
        <v>0.80475000000000008</v>
      </c>
      <c r="J16" s="17">
        <f t="shared" si="1"/>
        <v>16.274999999999999</v>
      </c>
      <c r="K16" s="19" t="s">
        <v>20</v>
      </c>
      <c r="L16" s="20">
        <f t="shared" si="3"/>
        <v>7.5</v>
      </c>
      <c r="M16" s="1"/>
      <c r="N16" s="1"/>
    </row>
    <row r="17" spans="1:14" ht="14">
      <c r="A17" s="1"/>
      <c r="B17" s="1"/>
      <c r="C17" s="15">
        <v>1</v>
      </c>
      <c r="D17" s="1" t="s">
        <v>26</v>
      </c>
      <c r="E17" s="16">
        <v>0.1</v>
      </c>
      <c r="F17" s="1">
        <v>400</v>
      </c>
      <c r="G17" s="16">
        <v>400</v>
      </c>
      <c r="H17" s="17">
        <f t="shared" si="2"/>
        <v>0.04</v>
      </c>
      <c r="I17" s="18">
        <f t="shared" si="0"/>
        <v>4.2920000000000007E-3</v>
      </c>
      <c r="J17" s="17">
        <f t="shared" si="1"/>
        <v>8.6800000000000002E-2</v>
      </c>
      <c r="K17" s="19" t="s">
        <v>20</v>
      </c>
      <c r="L17" s="20">
        <f t="shared" si="3"/>
        <v>0.04</v>
      </c>
      <c r="M17" s="1"/>
      <c r="N17" s="1"/>
    </row>
    <row r="18" spans="1:14" ht="14">
      <c r="A18" s="1"/>
      <c r="B18" s="1"/>
      <c r="C18" s="15">
        <v>1</v>
      </c>
      <c r="D18" s="1" t="s">
        <v>27</v>
      </c>
      <c r="E18" s="16">
        <v>8</v>
      </c>
      <c r="F18" s="1">
        <v>220</v>
      </c>
      <c r="G18" s="16">
        <v>220</v>
      </c>
      <c r="H18" s="17">
        <f t="shared" si="2"/>
        <v>1.76</v>
      </c>
      <c r="I18" s="18">
        <f t="shared" si="0"/>
        <v>0.18884800000000002</v>
      </c>
      <c r="J18" s="17">
        <f t="shared" si="1"/>
        <v>3.8191999999999999</v>
      </c>
      <c r="K18" s="19" t="s">
        <v>20</v>
      </c>
      <c r="L18" s="20">
        <f t="shared" si="3"/>
        <v>1.76</v>
      </c>
      <c r="M18" s="1"/>
      <c r="N18" s="1"/>
    </row>
    <row r="19" spans="1:14" ht="14">
      <c r="A19" s="1"/>
      <c r="B19" s="1"/>
      <c r="C19" s="15">
        <v>1</v>
      </c>
      <c r="D19" s="1" t="s">
        <v>28</v>
      </c>
      <c r="E19" s="16">
        <v>2.5</v>
      </c>
      <c r="F19" s="1">
        <v>1500</v>
      </c>
      <c r="G19" s="16">
        <v>1500</v>
      </c>
      <c r="H19" s="17">
        <f t="shared" si="2"/>
        <v>3.75</v>
      </c>
      <c r="I19" s="18">
        <f t="shared" si="0"/>
        <v>0.40237500000000004</v>
      </c>
      <c r="J19" s="17">
        <f t="shared" si="1"/>
        <v>8.1374999999999993</v>
      </c>
      <c r="K19" s="19" t="s">
        <v>20</v>
      </c>
      <c r="L19" s="20">
        <f t="shared" si="3"/>
        <v>3.75</v>
      </c>
      <c r="M19" s="1"/>
      <c r="N19" s="1"/>
    </row>
    <row r="20" spans="1:14" ht="14">
      <c r="A20" s="1"/>
      <c r="B20" s="1"/>
      <c r="C20" s="15">
        <v>0</v>
      </c>
      <c r="D20" s="1" t="s">
        <v>29</v>
      </c>
      <c r="E20" s="16"/>
      <c r="F20" s="1">
        <v>1450</v>
      </c>
      <c r="G20" s="16">
        <v>1450</v>
      </c>
      <c r="H20" s="17">
        <f t="shared" si="2"/>
        <v>0</v>
      </c>
      <c r="I20" s="18">
        <f t="shared" si="0"/>
        <v>0</v>
      </c>
      <c r="J20" s="17">
        <f t="shared" si="1"/>
        <v>0</v>
      </c>
      <c r="K20" s="19" t="s">
        <v>20</v>
      </c>
      <c r="L20" s="20">
        <f t="shared" si="3"/>
        <v>0</v>
      </c>
      <c r="M20" s="1"/>
      <c r="N20" s="1"/>
    </row>
    <row r="21" spans="1:14" ht="14">
      <c r="A21" s="1"/>
      <c r="B21" s="1"/>
      <c r="C21" s="15">
        <v>1</v>
      </c>
      <c r="D21" s="1" t="s">
        <v>30</v>
      </c>
      <c r="E21" s="16">
        <v>45</v>
      </c>
      <c r="F21" s="1">
        <v>700</v>
      </c>
      <c r="G21" s="16">
        <v>700</v>
      </c>
      <c r="H21" s="17">
        <f>((C21*E21*G21)/1000)*0.7</f>
        <v>22.049999999999997</v>
      </c>
      <c r="I21" s="18">
        <f t="shared" si="0"/>
        <v>2.3659649999999997</v>
      </c>
      <c r="J21" s="17">
        <f t="shared" si="1"/>
        <v>47.848499999999994</v>
      </c>
      <c r="K21" s="19" t="s">
        <v>20</v>
      </c>
      <c r="L21" s="20">
        <f t="shared" si="3"/>
        <v>22.049999999999997</v>
      </c>
      <c r="M21" s="1" t="s">
        <v>31</v>
      </c>
      <c r="N21" s="1"/>
    </row>
    <row r="22" spans="1:14" ht="14">
      <c r="A22" s="1"/>
      <c r="B22" s="1"/>
      <c r="C22" s="15">
        <v>0</v>
      </c>
      <c r="D22" s="1" t="s">
        <v>32</v>
      </c>
      <c r="E22" s="16"/>
      <c r="F22" s="1">
        <v>500</v>
      </c>
      <c r="G22" s="16">
        <v>500</v>
      </c>
      <c r="H22" s="17">
        <f t="shared" si="2"/>
        <v>0</v>
      </c>
      <c r="I22" s="18">
        <f t="shared" si="0"/>
        <v>0</v>
      </c>
      <c r="J22" s="17">
        <f t="shared" si="1"/>
        <v>0</v>
      </c>
      <c r="K22" s="19" t="s">
        <v>20</v>
      </c>
      <c r="L22" s="20">
        <f t="shared" si="3"/>
        <v>0</v>
      </c>
      <c r="M22" s="1"/>
      <c r="N22" s="1"/>
    </row>
    <row r="23" spans="1:14" ht="14">
      <c r="A23" s="1"/>
      <c r="B23" s="1"/>
      <c r="C23" s="15">
        <v>1</v>
      </c>
      <c r="D23" s="1" t="s">
        <v>33</v>
      </c>
      <c r="E23" s="16">
        <v>730</v>
      </c>
      <c r="F23" s="1">
        <v>200</v>
      </c>
      <c r="G23" s="16">
        <v>200</v>
      </c>
      <c r="H23" s="17">
        <f>((C23*E23*G23)/1000)*0.2</f>
        <v>29.200000000000003</v>
      </c>
      <c r="I23" s="18">
        <f t="shared" si="0"/>
        <v>3.1331600000000006</v>
      </c>
      <c r="J23" s="17">
        <f t="shared" si="1"/>
        <v>63.364000000000004</v>
      </c>
      <c r="K23" s="19" t="s">
        <v>20</v>
      </c>
      <c r="L23" s="20">
        <f t="shared" si="3"/>
        <v>29.200000000000003</v>
      </c>
      <c r="M23" s="1" t="s">
        <v>34</v>
      </c>
      <c r="N23" s="1"/>
    </row>
    <row r="24" spans="1:14" ht="14">
      <c r="A24" s="1"/>
      <c r="B24" s="1"/>
      <c r="C24" s="15">
        <v>0</v>
      </c>
      <c r="D24" s="1" t="s">
        <v>35</v>
      </c>
      <c r="E24" s="16"/>
      <c r="F24" s="1">
        <v>3200</v>
      </c>
      <c r="G24" s="16">
        <v>3200</v>
      </c>
      <c r="H24" s="17">
        <f t="shared" si="2"/>
        <v>0</v>
      </c>
      <c r="I24" s="18">
        <f t="shared" si="0"/>
        <v>0</v>
      </c>
      <c r="J24" s="17">
        <f t="shared" si="1"/>
        <v>0</v>
      </c>
      <c r="K24" s="19" t="s">
        <v>20</v>
      </c>
      <c r="L24" s="20">
        <f t="shared" si="3"/>
        <v>0</v>
      </c>
      <c r="M24" s="1"/>
      <c r="N24" s="1"/>
    </row>
    <row r="25" spans="1:14" ht="14">
      <c r="A25" s="1"/>
      <c r="B25" s="1"/>
      <c r="C25" s="15">
        <v>1</v>
      </c>
      <c r="D25" s="1" t="s">
        <v>36</v>
      </c>
      <c r="E25" s="16">
        <v>45</v>
      </c>
      <c r="F25" s="1">
        <v>2700</v>
      </c>
      <c r="G25" s="16">
        <v>2700</v>
      </c>
      <c r="H25" s="17">
        <f>((C25*E25*G25)/1000)*0.4</f>
        <v>48.6</v>
      </c>
      <c r="I25" s="18">
        <f t="shared" si="0"/>
        <v>5.2147800000000002</v>
      </c>
      <c r="J25" s="17">
        <f t="shared" si="1"/>
        <v>105.462</v>
      </c>
      <c r="K25" s="19" t="s">
        <v>20</v>
      </c>
      <c r="L25" s="20">
        <f t="shared" si="3"/>
        <v>48.6</v>
      </c>
      <c r="M25" s="1" t="s">
        <v>37</v>
      </c>
      <c r="N25" s="1"/>
    </row>
    <row r="26" spans="1:14" ht="14">
      <c r="A26" s="1"/>
      <c r="B26" s="1"/>
      <c r="C26" s="15">
        <v>1</v>
      </c>
      <c r="D26" s="1" t="s">
        <v>38</v>
      </c>
      <c r="E26" s="16">
        <v>12</v>
      </c>
      <c r="F26" s="1">
        <v>4000</v>
      </c>
      <c r="G26" s="16">
        <v>4000</v>
      </c>
      <c r="H26" s="17">
        <f>((C26*E26*G26)/1000)*0.5</f>
        <v>24</v>
      </c>
      <c r="I26" s="18">
        <f t="shared" si="0"/>
        <v>2.5752000000000002</v>
      </c>
      <c r="J26" s="17">
        <f t="shared" si="1"/>
        <v>52.08</v>
      </c>
      <c r="K26" s="19" t="s">
        <v>20</v>
      </c>
      <c r="L26" s="20">
        <f t="shared" si="3"/>
        <v>24</v>
      </c>
      <c r="M26" s="1" t="s">
        <v>39</v>
      </c>
      <c r="N26" s="1"/>
    </row>
    <row r="27" spans="1:14" ht="14">
      <c r="A27" s="1"/>
      <c r="B27" s="1"/>
      <c r="C27" s="15">
        <v>1</v>
      </c>
      <c r="D27" s="1" t="s">
        <v>40</v>
      </c>
      <c r="E27" s="16">
        <v>730</v>
      </c>
      <c r="F27" s="1">
        <v>350</v>
      </c>
      <c r="G27" s="16">
        <v>335</v>
      </c>
      <c r="H27" s="17">
        <f>((C27*E27*G27)/1000)*0.15</f>
        <v>36.682499999999997</v>
      </c>
      <c r="I27" s="18">
        <f t="shared" si="0"/>
        <v>3.9360322499999998</v>
      </c>
      <c r="J27" s="17">
        <f t="shared" si="1"/>
        <v>79.601024999999993</v>
      </c>
      <c r="K27" s="19" t="s">
        <v>20</v>
      </c>
      <c r="L27" s="20">
        <f t="shared" si="3"/>
        <v>36.682499999999997</v>
      </c>
      <c r="M27" s="1" t="s">
        <v>41</v>
      </c>
      <c r="N27" s="1"/>
    </row>
    <row r="28" spans="1:14" ht="14">
      <c r="A28" s="1"/>
      <c r="B28" s="1"/>
      <c r="C28" s="15">
        <v>1</v>
      </c>
      <c r="D28" s="1" t="s">
        <v>42</v>
      </c>
      <c r="E28" s="16">
        <v>0.2</v>
      </c>
      <c r="F28" s="1">
        <v>125</v>
      </c>
      <c r="G28" s="16">
        <v>125</v>
      </c>
      <c r="H28" s="17">
        <f t="shared" si="2"/>
        <v>2.5000000000000001E-2</v>
      </c>
      <c r="I28" s="18">
        <f t="shared" si="0"/>
        <v>2.6825000000000004E-3</v>
      </c>
      <c r="J28" s="17">
        <f t="shared" si="1"/>
        <v>5.425E-2</v>
      </c>
      <c r="K28" s="19" t="s">
        <v>20</v>
      </c>
      <c r="L28" s="20">
        <f t="shared" si="3"/>
        <v>2.5000000000000001E-2</v>
      </c>
      <c r="M28" s="1"/>
      <c r="N28" s="1"/>
    </row>
    <row r="29" spans="1:14" ht="14">
      <c r="A29" s="1"/>
      <c r="B29" s="1"/>
      <c r="C29" s="15">
        <v>0</v>
      </c>
      <c r="D29" s="1" t="s">
        <v>43</v>
      </c>
      <c r="E29" s="16"/>
      <c r="F29" s="1">
        <v>1500</v>
      </c>
      <c r="G29" s="16">
        <v>1500</v>
      </c>
      <c r="H29" s="17">
        <f t="shared" si="2"/>
        <v>0</v>
      </c>
      <c r="I29" s="18">
        <f t="shared" si="0"/>
        <v>0</v>
      </c>
      <c r="J29" s="17">
        <f t="shared" si="1"/>
        <v>0</v>
      </c>
      <c r="K29" s="19" t="s">
        <v>20</v>
      </c>
      <c r="L29" s="20">
        <f t="shared" si="3"/>
        <v>0</v>
      </c>
      <c r="M29" s="1"/>
      <c r="N29" s="1"/>
    </row>
    <row r="30" spans="1:14" ht="14">
      <c r="A30" s="1"/>
      <c r="B30" s="1"/>
      <c r="C30" s="15">
        <v>0</v>
      </c>
      <c r="D30" s="1" t="s">
        <v>44</v>
      </c>
      <c r="E30" s="16"/>
      <c r="F30" s="1">
        <v>144</v>
      </c>
      <c r="G30" s="16">
        <v>144</v>
      </c>
      <c r="H30" s="17">
        <f t="shared" si="2"/>
        <v>0</v>
      </c>
      <c r="I30" s="18">
        <f t="shared" si="0"/>
        <v>0</v>
      </c>
      <c r="J30" s="17">
        <f t="shared" si="1"/>
        <v>0</v>
      </c>
      <c r="K30" s="19" t="s">
        <v>20</v>
      </c>
      <c r="L30" s="20">
        <f>IF(K30="Y",(H30*0.2),"")</f>
        <v>0</v>
      </c>
      <c r="M30" s="1" t="s">
        <v>45</v>
      </c>
      <c r="N30" s="1"/>
    </row>
    <row r="31" spans="1:14" ht="14">
      <c r="A31" s="1"/>
      <c r="B31" s="1"/>
      <c r="C31" s="15">
        <v>0</v>
      </c>
      <c r="D31" s="1" t="s">
        <v>46</v>
      </c>
      <c r="E31" s="16"/>
      <c r="F31" s="1">
        <v>40</v>
      </c>
      <c r="G31" s="16">
        <v>40</v>
      </c>
      <c r="H31" s="17">
        <f t="shared" si="2"/>
        <v>0</v>
      </c>
      <c r="I31" s="18">
        <f t="shared" si="0"/>
        <v>0</v>
      </c>
      <c r="J31" s="17">
        <f t="shared" si="1"/>
        <v>0</v>
      </c>
      <c r="K31" s="19" t="s">
        <v>20</v>
      </c>
      <c r="L31" s="20">
        <f t="shared" si="3"/>
        <v>0</v>
      </c>
      <c r="M31" s="1"/>
      <c r="N31" s="1"/>
    </row>
    <row r="32" spans="1:14" ht="14">
      <c r="A32" s="1"/>
      <c r="B32" s="1"/>
      <c r="C32" s="1"/>
      <c r="D32" s="1"/>
      <c r="E32" s="1"/>
      <c r="F32" s="1"/>
      <c r="G32" s="1"/>
      <c r="H32" s="17"/>
      <c r="I32" s="1"/>
      <c r="J32" s="17"/>
      <c r="K32" s="21"/>
      <c r="L32" s="20"/>
      <c r="M32" s="1"/>
      <c r="N32" s="1"/>
    </row>
    <row r="33" spans="1:14" ht="16">
      <c r="A33" s="1"/>
      <c r="B33" s="14" t="s">
        <v>47</v>
      </c>
      <c r="C33" s="14"/>
      <c r="D33" s="1"/>
      <c r="E33" s="1"/>
      <c r="F33" s="1"/>
      <c r="G33" s="1"/>
      <c r="H33" s="17"/>
      <c r="I33" s="1"/>
      <c r="J33" s="17"/>
      <c r="K33" s="21"/>
      <c r="L33" s="20"/>
      <c r="M33" s="1"/>
      <c r="N33" s="1"/>
    </row>
    <row r="34" spans="1:14" ht="14">
      <c r="A34" s="1"/>
      <c r="B34" s="1"/>
      <c r="C34" s="15">
        <v>0</v>
      </c>
      <c r="D34" s="1" t="s">
        <v>48</v>
      </c>
      <c r="E34" s="16"/>
      <c r="F34" s="1">
        <v>55</v>
      </c>
      <c r="G34" s="16">
        <v>55</v>
      </c>
      <c r="H34" s="17">
        <f t="shared" ref="H34:H41" si="4">(C34*E34*G34)/1000</f>
        <v>0</v>
      </c>
      <c r="I34" s="18">
        <f t="shared" ref="I34:I41" si="5">H34*$D$192</f>
        <v>0</v>
      </c>
      <c r="J34" s="17">
        <f t="shared" ref="J34:J41" si="6">H34*$D$194</f>
        <v>0</v>
      </c>
      <c r="K34" s="19" t="s">
        <v>20</v>
      </c>
      <c r="L34" s="20">
        <f t="shared" ref="L34:L41" si="7">IF(K34="Y",H34,"")</f>
        <v>0</v>
      </c>
      <c r="M34" s="1"/>
      <c r="N34" s="1"/>
    </row>
    <row r="35" spans="1:14" ht="14">
      <c r="A35" s="1"/>
      <c r="B35" s="1"/>
      <c r="C35" s="15">
        <v>1</v>
      </c>
      <c r="D35" s="1" t="s">
        <v>49</v>
      </c>
      <c r="E35" s="16">
        <v>30</v>
      </c>
      <c r="F35" s="1">
        <v>120</v>
      </c>
      <c r="G35" s="16">
        <v>120</v>
      </c>
      <c r="H35" s="17">
        <f t="shared" si="4"/>
        <v>3.6</v>
      </c>
      <c r="I35" s="18">
        <f t="shared" si="5"/>
        <v>0.38628000000000001</v>
      </c>
      <c r="J35" s="17">
        <f t="shared" si="6"/>
        <v>7.8120000000000003</v>
      </c>
      <c r="K35" s="19" t="s">
        <v>20</v>
      </c>
      <c r="L35" s="20">
        <f t="shared" si="7"/>
        <v>3.6</v>
      </c>
      <c r="M35" s="1"/>
      <c r="N35" s="1"/>
    </row>
    <row r="36" spans="1:14" ht="14">
      <c r="A36" s="1"/>
      <c r="B36" s="1"/>
      <c r="C36" s="15">
        <v>1</v>
      </c>
      <c r="D36" s="1" t="s">
        <v>50</v>
      </c>
      <c r="E36" s="16">
        <v>32</v>
      </c>
      <c r="F36" s="1">
        <v>25</v>
      </c>
      <c r="G36" s="16">
        <v>25</v>
      </c>
      <c r="H36" s="17">
        <f t="shared" si="4"/>
        <v>0.8</v>
      </c>
      <c r="I36" s="18">
        <f t="shared" si="5"/>
        <v>8.5840000000000014E-2</v>
      </c>
      <c r="J36" s="17">
        <f t="shared" si="6"/>
        <v>1.736</v>
      </c>
      <c r="K36" s="19" t="s">
        <v>20</v>
      </c>
      <c r="L36" s="20">
        <f t="shared" si="7"/>
        <v>0.8</v>
      </c>
      <c r="M36" s="1"/>
      <c r="N36" s="1"/>
    </row>
    <row r="37" spans="1:14" ht="14">
      <c r="A37" s="1"/>
      <c r="B37" s="1"/>
      <c r="C37" s="15">
        <v>2</v>
      </c>
      <c r="D37" s="1" t="s">
        <v>51</v>
      </c>
      <c r="E37" s="16">
        <v>180</v>
      </c>
      <c r="F37" s="1">
        <v>12</v>
      </c>
      <c r="G37" s="16">
        <v>12</v>
      </c>
      <c r="H37" s="17">
        <f t="shared" si="4"/>
        <v>4.32</v>
      </c>
      <c r="I37" s="18">
        <f t="shared" si="5"/>
        <v>0.46353600000000006</v>
      </c>
      <c r="J37" s="17">
        <f t="shared" si="6"/>
        <v>9.3743999999999996</v>
      </c>
      <c r="K37" s="19" t="s">
        <v>20</v>
      </c>
      <c r="L37" s="20">
        <f t="shared" si="7"/>
        <v>4.32</v>
      </c>
      <c r="M37" s="1"/>
      <c r="N37" s="1"/>
    </row>
    <row r="38" spans="1:14" ht="14">
      <c r="A38" s="1"/>
      <c r="B38" s="1"/>
      <c r="C38" s="15">
        <v>0</v>
      </c>
      <c r="D38" s="1" t="s">
        <v>52</v>
      </c>
      <c r="E38" s="16"/>
      <c r="F38" s="1">
        <v>65</v>
      </c>
      <c r="G38" s="16">
        <v>65</v>
      </c>
      <c r="H38" s="17">
        <f t="shared" si="4"/>
        <v>0</v>
      </c>
      <c r="I38" s="18">
        <f t="shared" si="5"/>
        <v>0</v>
      </c>
      <c r="J38" s="17">
        <f t="shared" si="6"/>
        <v>0</v>
      </c>
      <c r="K38" s="19" t="s">
        <v>20</v>
      </c>
      <c r="L38" s="20">
        <f t="shared" si="7"/>
        <v>0</v>
      </c>
      <c r="M38" s="1"/>
      <c r="N38" s="1"/>
    </row>
    <row r="39" spans="1:14" ht="14">
      <c r="A39" s="1"/>
      <c r="B39" s="1"/>
      <c r="C39" s="15">
        <v>0</v>
      </c>
      <c r="D39" s="1" t="s">
        <v>53</v>
      </c>
      <c r="E39" s="16"/>
      <c r="F39" s="1">
        <v>900</v>
      </c>
      <c r="G39" s="16">
        <v>900</v>
      </c>
      <c r="H39" s="17">
        <f t="shared" si="4"/>
        <v>0</v>
      </c>
      <c r="I39" s="18">
        <f t="shared" si="5"/>
        <v>0</v>
      </c>
      <c r="J39" s="17">
        <f t="shared" si="6"/>
        <v>0</v>
      </c>
      <c r="K39" s="19" t="s">
        <v>20</v>
      </c>
      <c r="L39" s="20">
        <f t="shared" si="7"/>
        <v>0</v>
      </c>
      <c r="M39" s="1"/>
      <c r="N39" s="1"/>
    </row>
    <row r="40" spans="1:14" ht="14">
      <c r="A40" s="1"/>
      <c r="B40" s="1"/>
      <c r="C40" s="15">
        <v>1</v>
      </c>
      <c r="D40" s="1" t="s">
        <v>54</v>
      </c>
      <c r="E40" s="16">
        <v>0.1</v>
      </c>
      <c r="F40" s="1">
        <v>35</v>
      </c>
      <c r="G40" s="16">
        <v>35</v>
      </c>
      <c r="H40" s="17">
        <f t="shared" si="4"/>
        <v>3.5000000000000001E-3</v>
      </c>
      <c r="I40" s="18">
        <f t="shared" si="5"/>
        <v>3.7555000000000005E-4</v>
      </c>
      <c r="J40" s="17">
        <f t="shared" si="6"/>
        <v>7.5950000000000002E-3</v>
      </c>
      <c r="K40" s="19" t="s">
        <v>20</v>
      </c>
      <c r="L40" s="20">
        <f t="shared" si="7"/>
        <v>3.5000000000000001E-3</v>
      </c>
      <c r="M40" s="1"/>
      <c r="N40" s="1"/>
    </row>
    <row r="41" spans="1:14" ht="14">
      <c r="A41" s="1"/>
      <c r="B41" s="1"/>
      <c r="C41" s="15">
        <v>0</v>
      </c>
      <c r="D41" s="1" t="s">
        <v>55</v>
      </c>
      <c r="E41" s="16"/>
      <c r="F41" s="1">
        <v>50</v>
      </c>
      <c r="G41" s="16">
        <v>50</v>
      </c>
      <c r="H41" s="17">
        <f t="shared" si="4"/>
        <v>0</v>
      </c>
      <c r="I41" s="18">
        <f t="shared" si="5"/>
        <v>0</v>
      </c>
      <c r="J41" s="17">
        <f t="shared" si="6"/>
        <v>0</v>
      </c>
      <c r="K41" s="19" t="s">
        <v>20</v>
      </c>
      <c r="L41" s="20">
        <f t="shared" si="7"/>
        <v>0</v>
      </c>
      <c r="M41" s="1"/>
      <c r="N41" s="1"/>
    </row>
    <row r="42" spans="1:14" ht="14">
      <c r="A42" s="1"/>
      <c r="B42" s="1"/>
      <c r="C42" s="1"/>
      <c r="D42" s="1"/>
      <c r="E42" s="1"/>
      <c r="F42" s="1"/>
      <c r="G42" s="1"/>
      <c r="H42" s="17"/>
      <c r="I42" s="1"/>
      <c r="J42" s="17"/>
      <c r="K42" s="21"/>
      <c r="L42" s="20"/>
      <c r="M42" s="1"/>
      <c r="N42" s="1"/>
    </row>
    <row r="43" spans="1:14" ht="16">
      <c r="A43" s="1"/>
      <c r="B43" s="14" t="s">
        <v>56</v>
      </c>
      <c r="C43" s="14"/>
      <c r="D43" s="1"/>
      <c r="E43" s="1"/>
      <c r="F43" s="1"/>
      <c r="G43" s="1"/>
      <c r="H43" s="17"/>
      <c r="I43" s="1"/>
      <c r="J43" s="17"/>
      <c r="K43" s="21"/>
      <c r="L43" s="20"/>
      <c r="M43" s="1"/>
      <c r="N43" s="1"/>
    </row>
    <row r="44" spans="1:14" ht="14">
      <c r="A44" s="1"/>
      <c r="B44" s="1"/>
      <c r="C44" s="15">
        <v>1</v>
      </c>
      <c r="D44" s="1" t="s">
        <v>57</v>
      </c>
      <c r="E44" s="16">
        <v>1</v>
      </c>
      <c r="F44" s="1">
        <v>900</v>
      </c>
      <c r="G44" s="16">
        <v>900</v>
      </c>
      <c r="H44" s="17">
        <f t="shared" ref="H44:H59" si="8">(C44*E44*G44)/1000</f>
        <v>0.9</v>
      </c>
      <c r="I44" s="18">
        <f t="shared" ref="I44:I59" si="9">H44*$D$192</f>
        <v>9.6570000000000003E-2</v>
      </c>
      <c r="J44" s="17">
        <f t="shared" ref="J44:J59" si="10">H44*$D$194</f>
        <v>1.9530000000000001</v>
      </c>
      <c r="K44" s="19" t="s">
        <v>20</v>
      </c>
      <c r="L44" s="20">
        <f t="shared" ref="L44:L58" si="11">IF(K44="Y",H44,"")</f>
        <v>0.9</v>
      </c>
      <c r="M44" s="1"/>
      <c r="N44" s="1"/>
    </row>
    <row r="45" spans="1:14" ht="14">
      <c r="A45" s="1"/>
      <c r="B45" s="1"/>
      <c r="C45" s="15">
        <v>0</v>
      </c>
      <c r="D45" s="1" t="s">
        <v>58</v>
      </c>
      <c r="E45" s="16"/>
      <c r="F45" s="1">
        <v>900</v>
      </c>
      <c r="G45" s="16">
        <v>900</v>
      </c>
      <c r="H45" s="17">
        <f t="shared" si="8"/>
        <v>0</v>
      </c>
      <c r="I45" s="18">
        <f t="shared" si="9"/>
        <v>0</v>
      </c>
      <c r="J45" s="17">
        <f t="shared" si="10"/>
        <v>0</v>
      </c>
      <c r="K45" s="19" t="s">
        <v>20</v>
      </c>
      <c r="L45" s="20">
        <f t="shared" si="11"/>
        <v>0</v>
      </c>
      <c r="M45" s="1"/>
      <c r="N45" s="1"/>
    </row>
    <row r="46" spans="1:14" ht="14">
      <c r="A46" s="1"/>
      <c r="B46" s="1"/>
      <c r="C46" s="15">
        <v>1</v>
      </c>
      <c r="D46" s="1" t="s">
        <v>59</v>
      </c>
      <c r="E46" s="16">
        <v>16</v>
      </c>
      <c r="F46" s="1">
        <v>300</v>
      </c>
      <c r="G46" s="16">
        <v>300</v>
      </c>
      <c r="H46" s="17">
        <f t="shared" si="8"/>
        <v>4.8</v>
      </c>
      <c r="I46" s="18">
        <f t="shared" si="9"/>
        <v>0.51504000000000005</v>
      </c>
      <c r="J46" s="17">
        <f t="shared" si="10"/>
        <v>10.415999999999999</v>
      </c>
      <c r="K46" s="19" t="s">
        <v>20</v>
      </c>
      <c r="L46" s="20">
        <f t="shared" si="11"/>
        <v>4.8</v>
      </c>
      <c r="M46" s="1"/>
      <c r="N46" s="1"/>
    </row>
    <row r="47" spans="1:14" ht="14">
      <c r="A47" s="1"/>
      <c r="B47" s="1"/>
      <c r="C47" s="15">
        <v>1</v>
      </c>
      <c r="D47" s="1" t="s">
        <v>60</v>
      </c>
      <c r="E47" s="16">
        <v>9</v>
      </c>
      <c r="F47" s="1">
        <v>3000</v>
      </c>
      <c r="G47" s="16">
        <v>3000</v>
      </c>
      <c r="H47" s="17">
        <f t="shared" si="8"/>
        <v>27</v>
      </c>
      <c r="I47" s="18">
        <f t="shared" si="9"/>
        <v>2.8971</v>
      </c>
      <c r="J47" s="17">
        <f t="shared" si="10"/>
        <v>58.589999999999996</v>
      </c>
      <c r="K47" s="19" t="s">
        <v>20</v>
      </c>
      <c r="L47" s="20">
        <f>IF(K47="Y",(H47*0.2),"")</f>
        <v>5.4</v>
      </c>
      <c r="M47" s="1" t="s">
        <v>45</v>
      </c>
      <c r="N47" s="1"/>
    </row>
    <row r="48" spans="1:14" ht="14">
      <c r="A48" s="1"/>
      <c r="B48" s="1"/>
      <c r="C48" s="15">
        <v>0</v>
      </c>
      <c r="D48" s="1" t="s">
        <v>61</v>
      </c>
      <c r="E48" s="16"/>
      <c r="F48" s="1">
        <v>500</v>
      </c>
      <c r="G48" s="16">
        <v>500</v>
      </c>
      <c r="H48" s="17">
        <f t="shared" si="8"/>
        <v>0</v>
      </c>
      <c r="I48" s="18">
        <f t="shared" si="9"/>
        <v>0</v>
      </c>
      <c r="J48" s="17">
        <f t="shared" si="10"/>
        <v>0</v>
      </c>
      <c r="K48" s="19" t="s">
        <v>20</v>
      </c>
      <c r="L48" s="20">
        <f t="shared" si="11"/>
        <v>0</v>
      </c>
      <c r="M48" s="1"/>
      <c r="N48" s="1"/>
    </row>
    <row r="49" spans="1:14" ht="14">
      <c r="A49" s="1"/>
      <c r="B49" s="1"/>
      <c r="C49" s="15">
        <v>1</v>
      </c>
      <c r="D49" s="1" t="s">
        <v>62</v>
      </c>
      <c r="E49" s="16">
        <v>0.1</v>
      </c>
      <c r="F49" s="1">
        <v>1200</v>
      </c>
      <c r="G49" s="16">
        <v>1200</v>
      </c>
      <c r="H49" s="17">
        <f t="shared" si="8"/>
        <v>0.12</v>
      </c>
      <c r="I49" s="18">
        <f t="shared" si="9"/>
        <v>1.2876E-2</v>
      </c>
      <c r="J49" s="17">
        <f t="shared" si="10"/>
        <v>0.26039999999999996</v>
      </c>
      <c r="K49" s="19" t="s">
        <v>20</v>
      </c>
      <c r="L49" s="20">
        <f t="shared" si="11"/>
        <v>0.12</v>
      </c>
      <c r="M49" s="1"/>
      <c r="N49" s="1"/>
    </row>
    <row r="50" spans="1:14" ht="14">
      <c r="A50" s="1"/>
      <c r="B50" s="1"/>
      <c r="C50" s="15">
        <v>1</v>
      </c>
      <c r="D50" s="1" t="s">
        <v>63</v>
      </c>
      <c r="E50" s="16">
        <v>88</v>
      </c>
      <c r="F50" s="1">
        <v>5</v>
      </c>
      <c r="G50" s="16">
        <v>5</v>
      </c>
      <c r="H50" s="17">
        <f t="shared" si="8"/>
        <v>0.44</v>
      </c>
      <c r="I50" s="18">
        <f t="shared" si="9"/>
        <v>4.7212000000000004E-2</v>
      </c>
      <c r="J50" s="17">
        <f t="shared" si="10"/>
        <v>0.95479999999999998</v>
      </c>
      <c r="K50" s="19" t="s">
        <v>20</v>
      </c>
      <c r="L50" s="20">
        <f t="shared" si="11"/>
        <v>0.44</v>
      </c>
      <c r="M50" s="1"/>
      <c r="N50" s="1"/>
    </row>
    <row r="51" spans="1:14" ht="14">
      <c r="A51" s="1"/>
      <c r="B51" s="22"/>
      <c r="C51" s="15">
        <v>0</v>
      </c>
      <c r="D51" s="1" t="s">
        <v>64</v>
      </c>
      <c r="E51" s="16"/>
      <c r="F51" s="1">
        <v>8000</v>
      </c>
      <c r="G51" s="16">
        <v>8000</v>
      </c>
      <c r="H51" s="17">
        <f t="shared" si="8"/>
        <v>0</v>
      </c>
      <c r="I51" s="18">
        <f t="shared" si="9"/>
        <v>0</v>
      </c>
      <c r="J51" s="17">
        <f t="shared" si="10"/>
        <v>0</v>
      </c>
      <c r="K51" s="19" t="s">
        <v>20</v>
      </c>
      <c r="L51" s="20">
        <f t="shared" si="11"/>
        <v>0</v>
      </c>
      <c r="M51" s="22" t="s">
        <v>65</v>
      </c>
      <c r="N51" s="1"/>
    </row>
    <row r="52" spans="1:14" ht="14">
      <c r="A52" s="1"/>
      <c r="B52" s="1"/>
      <c r="C52" s="15">
        <v>1</v>
      </c>
      <c r="D52" s="1" t="s">
        <v>66</v>
      </c>
      <c r="E52" s="16">
        <v>0.2</v>
      </c>
      <c r="F52" s="1">
        <v>1500</v>
      </c>
      <c r="G52" s="16">
        <v>1500</v>
      </c>
      <c r="H52" s="17">
        <f t="shared" si="8"/>
        <v>0.3</v>
      </c>
      <c r="I52" s="18">
        <f t="shared" si="9"/>
        <v>3.2190000000000003E-2</v>
      </c>
      <c r="J52" s="17">
        <f t="shared" si="10"/>
        <v>0.65099999999999991</v>
      </c>
      <c r="K52" s="19" t="s">
        <v>20</v>
      </c>
      <c r="L52" s="20">
        <f t="shared" si="11"/>
        <v>0.3</v>
      </c>
      <c r="M52" s="1"/>
      <c r="N52" s="1"/>
    </row>
    <row r="53" spans="1:14" ht="14">
      <c r="A53" s="1"/>
      <c r="B53" s="1"/>
      <c r="C53" s="15">
        <v>1</v>
      </c>
      <c r="D53" s="1" t="s">
        <v>67</v>
      </c>
      <c r="E53" s="16">
        <v>16</v>
      </c>
      <c r="F53" s="1">
        <v>15</v>
      </c>
      <c r="G53" s="16">
        <v>15</v>
      </c>
      <c r="H53" s="17">
        <f t="shared" si="8"/>
        <v>0.24</v>
      </c>
      <c r="I53" s="18">
        <f t="shared" si="9"/>
        <v>2.5752000000000001E-2</v>
      </c>
      <c r="J53" s="17">
        <f t="shared" si="10"/>
        <v>0.52079999999999993</v>
      </c>
      <c r="K53" s="19" t="s">
        <v>20</v>
      </c>
      <c r="L53" s="20">
        <f t="shared" si="11"/>
        <v>0.24</v>
      </c>
      <c r="M53" s="1"/>
      <c r="N53" s="1"/>
    </row>
    <row r="54" spans="1:14" ht="14">
      <c r="A54" s="1"/>
      <c r="B54" s="1"/>
      <c r="C54" s="15">
        <v>0</v>
      </c>
      <c r="D54" s="1" t="s">
        <v>68</v>
      </c>
      <c r="E54" s="16"/>
      <c r="F54" s="1">
        <v>200</v>
      </c>
      <c r="G54" s="16">
        <v>200</v>
      </c>
      <c r="H54" s="17">
        <f t="shared" si="8"/>
        <v>0</v>
      </c>
      <c r="I54" s="18">
        <f t="shared" si="9"/>
        <v>0</v>
      </c>
      <c r="J54" s="17">
        <f t="shared" si="10"/>
        <v>0</v>
      </c>
      <c r="K54" s="19" t="s">
        <v>20</v>
      </c>
      <c r="L54" s="20">
        <f t="shared" si="11"/>
        <v>0</v>
      </c>
      <c r="M54" s="1"/>
      <c r="N54" s="1"/>
    </row>
    <row r="55" spans="1:14" ht="14">
      <c r="A55" s="1"/>
      <c r="B55" s="1"/>
      <c r="C55" s="15">
        <v>3</v>
      </c>
      <c r="D55" s="1" t="s">
        <v>69</v>
      </c>
      <c r="E55" s="16">
        <v>76</v>
      </c>
      <c r="F55" s="1">
        <v>28</v>
      </c>
      <c r="G55" s="16">
        <v>28</v>
      </c>
      <c r="H55" s="17">
        <f t="shared" si="8"/>
        <v>6.3840000000000003</v>
      </c>
      <c r="I55" s="18">
        <f t="shared" si="9"/>
        <v>0.68500320000000003</v>
      </c>
      <c r="J55" s="17">
        <f t="shared" si="10"/>
        <v>13.85328</v>
      </c>
      <c r="K55" s="19" t="s">
        <v>20</v>
      </c>
      <c r="L55" s="20">
        <f t="shared" si="11"/>
        <v>6.3840000000000003</v>
      </c>
      <c r="M55" s="1"/>
      <c r="N55" s="1"/>
    </row>
    <row r="56" spans="1:14" ht="14">
      <c r="A56" s="1"/>
      <c r="B56" s="1"/>
      <c r="C56" s="15">
        <v>1</v>
      </c>
      <c r="D56" s="1" t="s">
        <v>70</v>
      </c>
      <c r="E56" s="16"/>
      <c r="F56" s="1">
        <v>90</v>
      </c>
      <c r="G56" s="16">
        <v>90</v>
      </c>
      <c r="H56" s="17">
        <f t="shared" si="8"/>
        <v>0</v>
      </c>
      <c r="I56" s="18">
        <f t="shared" si="9"/>
        <v>0</v>
      </c>
      <c r="J56" s="17">
        <f t="shared" si="10"/>
        <v>0</v>
      </c>
      <c r="K56" s="19" t="s">
        <v>20</v>
      </c>
      <c r="L56" s="20">
        <f t="shared" si="11"/>
        <v>0</v>
      </c>
      <c r="M56" s="1"/>
      <c r="N56" s="1"/>
    </row>
    <row r="57" spans="1:14" ht="14">
      <c r="A57" s="1"/>
      <c r="B57" s="1"/>
      <c r="C57" s="15">
        <v>1</v>
      </c>
      <c r="D57" s="1" t="s">
        <v>71</v>
      </c>
      <c r="E57" s="16">
        <v>0.2</v>
      </c>
      <c r="F57" s="1">
        <v>1500</v>
      </c>
      <c r="G57" s="16">
        <v>1500</v>
      </c>
      <c r="H57" s="17">
        <f t="shared" si="8"/>
        <v>0.3</v>
      </c>
      <c r="I57" s="18">
        <f t="shared" si="9"/>
        <v>3.2190000000000003E-2</v>
      </c>
      <c r="J57" s="17">
        <f t="shared" si="10"/>
        <v>0.65099999999999991</v>
      </c>
      <c r="K57" s="19" t="s">
        <v>20</v>
      </c>
      <c r="L57" s="20">
        <f t="shared" si="11"/>
        <v>0.3</v>
      </c>
      <c r="M57" s="1"/>
      <c r="N57" s="1"/>
    </row>
    <row r="58" spans="1:14" ht="14">
      <c r="A58" s="1"/>
      <c r="B58" s="1"/>
      <c r="C58" s="15">
        <v>0</v>
      </c>
      <c r="D58" s="1" t="s">
        <v>72</v>
      </c>
      <c r="E58" s="16"/>
      <c r="F58" s="1">
        <v>100</v>
      </c>
      <c r="G58" s="16">
        <v>100</v>
      </c>
      <c r="H58" s="17">
        <f t="shared" si="8"/>
        <v>0</v>
      </c>
      <c r="I58" s="18">
        <f t="shared" si="9"/>
        <v>0</v>
      </c>
      <c r="J58" s="17">
        <f t="shared" si="10"/>
        <v>0</v>
      </c>
      <c r="K58" s="19" t="s">
        <v>20</v>
      </c>
      <c r="L58" s="20">
        <f t="shared" si="11"/>
        <v>0</v>
      </c>
      <c r="M58" s="1"/>
      <c r="N58" s="1"/>
    </row>
    <row r="59" spans="1:14" ht="14">
      <c r="A59" s="1"/>
      <c r="B59" s="1"/>
      <c r="C59" s="15">
        <v>0</v>
      </c>
      <c r="D59" s="1" t="s">
        <v>73</v>
      </c>
      <c r="E59" s="16"/>
      <c r="F59" s="1">
        <v>75</v>
      </c>
      <c r="G59" s="16">
        <v>75</v>
      </c>
      <c r="H59" s="17">
        <f t="shared" si="8"/>
        <v>0</v>
      </c>
      <c r="I59" s="18">
        <f t="shared" si="9"/>
        <v>0</v>
      </c>
      <c r="J59" s="17">
        <f t="shared" si="10"/>
        <v>0</v>
      </c>
      <c r="K59" s="19" t="s">
        <v>20</v>
      </c>
      <c r="L59" s="20">
        <f>IF(K59="Y",(H59*0.2),"")</f>
        <v>0</v>
      </c>
      <c r="M59" s="1" t="s">
        <v>45</v>
      </c>
      <c r="N59" s="1"/>
    </row>
    <row r="60" spans="1:14" ht="14">
      <c r="A60" s="1"/>
      <c r="B60" s="1"/>
      <c r="C60" s="1"/>
      <c r="D60" s="1"/>
      <c r="E60" s="1"/>
      <c r="F60" s="1"/>
      <c r="G60" s="1"/>
      <c r="H60" s="17"/>
      <c r="I60" s="1"/>
      <c r="J60" s="17"/>
      <c r="K60" s="21"/>
      <c r="L60" s="20"/>
      <c r="M60" s="1"/>
      <c r="N60" s="1"/>
    </row>
    <row r="61" spans="1:14" ht="16">
      <c r="A61" s="1"/>
      <c r="B61" s="14" t="s">
        <v>74</v>
      </c>
      <c r="C61" s="14"/>
      <c r="D61" s="1"/>
      <c r="E61" s="1"/>
      <c r="F61" s="1"/>
      <c r="G61" s="1"/>
      <c r="H61" s="17"/>
      <c r="I61" s="1"/>
      <c r="J61" s="17"/>
      <c r="K61" s="21"/>
      <c r="L61" s="20"/>
      <c r="M61" s="1"/>
      <c r="N61" s="1"/>
    </row>
    <row r="62" spans="1:14" ht="14">
      <c r="A62" s="1"/>
      <c r="B62" s="1"/>
      <c r="C62" s="15">
        <v>0</v>
      </c>
      <c r="D62" s="1" t="s">
        <v>75</v>
      </c>
      <c r="E62" s="16"/>
      <c r="F62" s="1">
        <v>55</v>
      </c>
      <c r="G62" s="16">
        <v>55</v>
      </c>
      <c r="H62" s="17">
        <f t="shared" ref="H62:H69" si="12">(C62*E62*G62)/1000</f>
        <v>0</v>
      </c>
      <c r="I62" s="18">
        <f t="shared" ref="I62:I69" si="13">H62*$D$192</f>
        <v>0</v>
      </c>
      <c r="J62" s="17">
        <f t="shared" ref="J62:J69" si="14">H62*$D$194</f>
        <v>0</v>
      </c>
      <c r="K62" s="19" t="s">
        <v>20</v>
      </c>
      <c r="L62" s="20">
        <f t="shared" ref="L62:L69" si="15">IF(K62="Y",H62,"")</f>
        <v>0</v>
      </c>
      <c r="M62" s="1"/>
      <c r="N62" s="1"/>
    </row>
    <row r="63" spans="1:14" ht="14">
      <c r="A63" s="1"/>
      <c r="B63" s="1"/>
      <c r="C63" s="15">
        <v>0</v>
      </c>
      <c r="D63" s="1" t="s">
        <v>76</v>
      </c>
      <c r="E63" s="16"/>
      <c r="F63" s="1">
        <v>350</v>
      </c>
      <c r="G63" s="16">
        <v>350</v>
      </c>
      <c r="H63" s="17">
        <f t="shared" si="12"/>
        <v>0</v>
      </c>
      <c r="I63" s="18">
        <f t="shared" si="13"/>
        <v>0</v>
      </c>
      <c r="J63" s="17">
        <f t="shared" si="14"/>
        <v>0</v>
      </c>
      <c r="K63" s="19" t="s">
        <v>20</v>
      </c>
      <c r="L63" s="20">
        <f t="shared" si="15"/>
        <v>0</v>
      </c>
      <c r="M63" s="1"/>
      <c r="N63" s="1"/>
    </row>
    <row r="64" spans="1:14" ht="14">
      <c r="A64" s="1"/>
      <c r="B64" s="1"/>
      <c r="C64" s="15">
        <v>0</v>
      </c>
      <c r="D64" s="1" t="s">
        <v>77</v>
      </c>
      <c r="E64" s="16"/>
      <c r="F64" s="1">
        <v>95</v>
      </c>
      <c r="G64" s="16">
        <v>95</v>
      </c>
      <c r="H64" s="17">
        <f t="shared" si="12"/>
        <v>0</v>
      </c>
      <c r="I64" s="18">
        <f t="shared" si="13"/>
        <v>0</v>
      </c>
      <c r="J64" s="17">
        <f t="shared" si="14"/>
        <v>0</v>
      </c>
      <c r="K64" s="19" t="s">
        <v>20</v>
      </c>
      <c r="L64" s="20">
        <f t="shared" si="15"/>
        <v>0</v>
      </c>
      <c r="M64" s="1"/>
      <c r="N64" s="1"/>
    </row>
    <row r="65" spans="1:14" ht="14">
      <c r="A65" s="1"/>
      <c r="B65" s="1"/>
      <c r="C65" s="15">
        <v>1</v>
      </c>
      <c r="D65" s="1" t="s">
        <v>78</v>
      </c>
      <c r="E65" s="16">
        <v>16</v>
      </c>
      <c r="F65" s="1">
        <v>200</v>
      </c>
      <c r="G65" s="16">
        <v>200</v>
      </c>
      <c r="H65" s="17">
        <f t="shared" si="12"/>
        <v>3.2</v>
      </c>
      <c r="I65" s="18">
        <f t="shared" si="13"/>
        <v>0.34336000000000005</v>
      </c>
      <c r="J65" s="17">
        <f t="shared" si="14"/>
        <v>6.944</v>
      </c>
      <c r="K65" s="19" t="s">
        <v>20</v>
      </c>
      <c r="L65" s="20">
        <f t="shared" si="15"/>
        <v>3.2</v>
      </c>
      <c r="M65" s="1"/>
      <c r="N65" s="1"/>
    </row>
    <row r="66" spans="1:14" ht="14">
      <c r="A66" s="1"/>
      <c r="B66" s="1"/>
      <c r="C66" s="15">
        <v>1</v>
      </c>
      <c r="D66" s="1" t="s">
        <v>79</v>
      </c>
      <c r="E66" s="16">
        <v>28</v>
      </c>
      <c r="F66" s="1">
        <v>350</v>
      </c>
      <c r="G66" s="16">
        <v>350</v>
      </c>
      <c r="H66" s="17">
        <f t="shared" si="12"/>
        <v>9.8000000000000007</v>
      </c>
      <c r="I66" s="18">
        <f t="shared" si="13"/>
        <v>1.0515400000000001</v>
      </c>
      <c r="J66" s="17">
        <f t="shared" si="14"/>
        <v>21.266000000000002</v>
      </c>
      <c r="K66" s="19" t="s">
        <v>20</v>
      </c>
      <c r="L66" s="20">
        <f t="shared" si="15"/>
        <v>9.8000000000000007</v>
      </c>
      <c r="M66" s="1" t="s">
        <v>80</v>
      </c>
      <c r="N66" s="1"/>
    </row>
    <row r="67" spans="1:14" ht="14">
      <c r="A67" s="1"/>
      <c r="B67" s="1"/>
      <c r="C67" s="15">
        <v>1</v>
      </c>
      <c r="D67" s="1" t="s">
        <v>81</v>
      </c>
      <c r="E67" s="16">
        <v>16</v>
      </c>
      <c r="F67" s="1">
        <v>35</v>
      </c>
      <c r="G67" s="16">
        <v>35</v>
      </c>
      <c r="H67" s="17">
        <f t="shared" si="12"/>
        <v>0.56000000000000005</v>
      </c>
      <c r="I67" s="18">
        <f t="shared" si="13"/>
        <v>6.0088000000000009E-2</v>
      </c>
      <c r="J67" s="17">
        <f t="shared" si="14"/>
        <v>1.2152000000000001</v>
      </c>
      <c r="K67" s="19" t="s">
        <v>20</v>
      </c>
      <c r="L67" s="20">
        <f t="shared" si="15"/>
        <v>0.56000000000000005</v>
      </c>
      <c r="M67" s="1"/>
      <c r="N67" s="1"/>
    </row>
    <row r="68" spans="1:14" ht="14">
      <c r="A68" s="1"/>
      <c r="B68" s="1"/>
      <c r="C68" s="15">
        <v>0</v>
      </c>
      <c r="D68" s="1" t="s">
        <v>82</v>
      </c>
      <c r="E68" s="16"/>
      <c r="F68" s="1">
        <v>20</v>
      </c>
      <c r="G68" s="16">
        <v>20</v>
      </c>
      <c r="H68" s="17">
        <f t="shared" si="12"/>
        <v>0</v>
      </c>
      <c r="I68" s="18">
        <f t="shared" si="13"/>
        <v>0</v>
      </c>
      <c r="J68" s="17">
        <f t="shared" si="14"/>
        <v>0</v>
      </c>
      <c r="K68" s="19" t="s">
        <v>83</v>
      </c>
      <c r="L68" s="20" t="str">
        <f t="shared" si="15"/>
        <v/>
      </c>
      <c r="M68" s="1"/>
      <c r="N68" s="1"/>
    </row>
    <row r="69" spans="1:14" ht="14">
      <c r="A69" s="1"/>
      <c r="B69" s="1"/>
      <c r="C69" s="15">
        <v>1</v>
      </c>
      <c r="D69" s="1" t="s">
        <v>84</v>
      </c>
      <c r="E69" s="16">
        <v>24</v>
      </c>
      <c r="F69" s="1">
        <v>50</v>
      </c>
      <c r="G69" s="16">
        <v>50</v>
      </c>
      <c r="H69" s="17">
        <f t="shared" si="12"/>
        <v>1.2</v>
      </c>
      <c r="I69" s="18">
        <f t="shared" si="13"/>
        <v>0.12876000000000001</v>
      </c>
      <c r="J69" s="17">
        <f t="shared" si="14"/>
        <v>2.6039999999999996</v>
      </c>
      <c r="K69" s="19" t="s">
        <v>20</v>
      </c>
      <c r="L69" s="20">
        <f t="shared" si="15"/>
        <v>1.2</v>
      </c>
      <c r="M69" s="1"/>
      <c r="N69" s="1"/>
    </row>
    <row r="70" spans="1:14" ht="14">
      <c r="A70" s="1"/>
      <c r="B70" s="1"/>
      <c r="C70" s="1"/>
      <c r="D70" s="1"/>
      <c r="E70" s="1"/>
      <c r="F70" s="1"/>
      <c r="G70" s="1"/>
      <c r="H70" s="17"/>
      <c r="I70" s="1"/>
      <c r="J70" s="17"/>
      <c r="K70" s="21"/>
      <c r="L70" s="20"/>
      <c r="M70" s="1"/>
      <c r="N70" s="1"/>
    </row>
    <row r="71" spans="1:14" ht="16">
      <c r="A71" s="1"/>
      <c r="B71" s="14" t="s">
        <v>85</v>
      </c>
      <c r="C71" s="14"/>
      <c r="D71" s="1"/>
      <c r="E71" s="1"/>
      <c r="F71" s="1"/>
      <c r="G71" s="1"/>
      <c r="H71" s="17"/>
      <c r="I71" s="1"/>
      <c r="J71" s="17"/>
      <c r="K71" s="21"/>
      <c r="L71" s="20"/>
      <c r="M71" s="1"/>
      <c r="N71" s="1"/>
    </row>
    <row r="72" spans="1:14" ht="14">
      <c r="A72" s="1"/>
      <c r="B72" s="1"/>
      <c r="C72" s="15">
        <v>1</v>
      </c>
      <c r="D72" s="1" t="s">
        <v>86</v>
      </c>
      <c r="E72" s="16">
        <v>0.3</v>
      </c>
      <c r="F72" s="1">
        <v>1500</v>
      </c>
      <c r="G72" s="16">
        <v>1500</v>
      </c>
      <c r="H72" s="17">
        <f t="shared" ref="H72:H74" si="16">(C72*E72*G72)/1000</f>
        <v>0.45</v>
      </c>
      <c r="I72" s="18">
        <f>H72*$D$192</f>
        <v>4.8285000000000002E-2</v>
      </c>
      <c r="J72" s="17">
        <f>H72*$D$194</f>
        <v>0.97650000000000003</v>
      </c>
      <c r="K72" s="19" t="s">
        <v>83</v>
      </c>
      <c r="L72" s="20" t="str">
        <f t="shared" ref="L72:L74" si="17">IF(K72="Y",H72,"")</f>
        <v/>
      </c>
      <c r="M72" s="1"/>
      <c r="N72" s="1"/>
    </row>
    <row r="73" spans="1:14" ht="14">
      <c r="A73" s="1"/>
      <c r="B73" s="1"/>
      <c r="C73" s="15">
        <v>1</v>
      </c>
      <c r="D73" s="1" t="s">
        <v>87</v>
      </c>
      <c r="E73" s="16">
        <v>0.3</v>
      </c>
      <c r="F73" s="1">
        <v>1500</v>
      </c>
      <c r="G73" s="16">
        <v>1500</v>
      </c>
      <c r="H73" s="17">
        <f t="shared" si="16"/>
        <v>0.45</v>
      </c>
      <c r="I73" s="18">
        <f>H73*$D$192</f>
        <v>4.8285000000000002E-2</v>
      </c>
      <c r="J73" s="17">
        <f>H73*$D$194</f>
        <v>0.97650000000000003</v>
      </c>
      <c r="K73" s="19" t="s">
        <v>83</v>
      </c>
      <c r="L73" s="20" t="str">
        <f t="shared" si="17"/>
        <v/>
      </c>
      <c r="M73" s="1"/>
      <c r="N73" s="1"/>
    </row>
    <row r="74" spans="1:14" ht="14">
      <c r="A74" s="1"/>
      <c r="B74" s="1"/>
      <c r="C74" s="15">
        <v>1</v>
      </c>
      <c r="D74" s="1" t="s">
        <v>88</v>
      </c>
      <c r="E74" s="16">
        <v>0.2</v>
      </c>
      <c r="F74" s="1">
        <v>1500</v>
      </c>
      <c r="G74" s="16">
        <v>1500</v>
      </c>
      <c r="H74" s="17">
        <f t="shared" si="16"/>
        <v>0.3</v>
      </c>
      <c r="I74" s="18">
        <f>H74*$D$192</f>
        <v>3.2190000000000003E-2</v>
      </c>
      <c r="J74" s="17">
        <f>H74*$D$194</f>
        <v>0.65099999999999991</v>
      </c>
      <c r="K74" s="19" t="s">
        <v>83</v>
      </c>
      <c r="L74" s="20" t="str">
        <f t="shared" si="17"/>
        <v/>
      </c>
      <c r="M74" s="1"/>
      <c r="N74" s="1"/>
    </row>
    <row r="75" spans="1:14" ht="14">
      <c r="A75" s="1"/>
      <c r="B75" s="1"/>
      <c r="C75" s="1"/>
      <c r="D75" s="1"/>
      <c r="E75" s="1"/>
      <c r="F75" s="1"/>
      <c r="G75" s="1"/>
      <c r="H75" s="17"/>
      <c r="I75" s="1"/>
      <c r="J75" s="17"/>
      <c r="K75" s="21"/>
      <c r="L75" s="20"/>
      <c r="M75" s="1"/>
      <c r="N75" s="1"/>
    </row>
    <row r="76" spans="1:14" ht="16">
      <c r="A76" s="1"/>
      <c r="B76" s="14" t="s">
        <v>89</v>
      </c>
      <c r="C76" s="14"/>
      <c r="D76" s="1"/>
      <c r="E76" s="1"/>
      <c r="F76" s="1"/>
      <c r="G76" s="1"/>
      <c r="H76" s="17"/>
      <c r="I76" s="1"/>
      <c r="J76" s="17"/>
      <c r="K76" s="21"/>
      <c r="L76" s="20"/>
      <c r="M76" s="1"/>
      <c r="N76" s="1"/>
    </row>
    <row r="77" spans="1:14" ht="14">
      <c r="A77" s="1"/>
      <c r="B77" s="1"/>
      <c r="C77" s="15">
        <v>0</v>
      </c>
      <c r="D77" s="1" t="s">
        <v>90</v>
      </c>
      <c r="E77" s="16">
        <v>20</v>
      </c>
      <c r="F77" s="1">
        <v>1000</v>
      </c>
      <c r="G77" s="16">
        <v>1000</v>
      </c>
      <c r="H77" s="17">
        <f t="shared" ref="H77:H80" si="18">(C77*E77*G77)/1000</f>
        <v>0</v>
      </c>
      <c r="I77" s="18">
        <f>H77*$D$192</f>
        <v>0</v>
      </c>
      <c r="J77" s="17">
        <f>H77*$D$194</f>
        <v>0</v>
      </c>
      <c r="K77" s="19" t="s">
        <v>83</v>
      </c>
      <c r="L77" s="20" t="str">
        <f t="shared" ref="L77:L80" si="19">IF(K77="Y",H77,"")</f>
        <v/>
      </c>
      <c r="M77" s="1"/>
      <c r="N77" s="1"/>
    </row>
    <row r="78" spans="1:14" ht="14">
      <c r="A78" s="1"/>
      <c r="B78" s="1"/>
      <c r="C78" s="15">
        <v>0</v>
      </c>
      <c r="D78" s="1" t="s">
        <v>91</v>
      </c>
      <c r="E78" s="16"/>
      <c r="F78" s="1">
        <v>750</v>
      </c>
      <c r="G78" s="16">
        <v>750</v>
      </c>
      <c r="H78" s="17">
        <f t="shared" si="18"/>
        <v>0</v>
      </c>
      <c r="I78" s="18">
        <f>H78*$D$192</f>
        <v>0</v>
      </c>
      <c r="J78" s="17">
        <f>H78*$D$194</f>
        <v>0</v>
      </c>
      <c r="K78" s="19" t="s">
        <v>92</v>
      </c>
      <c r="L78" s="20" t="str">
        <f t="shared" si="19"/>
        <v/>
      </c>
      <c r="M78" s="1"/>
      <c r="N78" s="1"/>
    </row>
    <row r="79" spans="1:14" ht="14">
      <c r="A79" s="1"/>
      <c r="B79" s="1"/>
      <c r="C79" s="15">
        <v>0</v>
      </c>
      <c r="D79" s="1" t="s">
        <v>93</v>
      </c>
      <c r="E79" s="16"/>
      <c r="F79" s="1">
        <v>100</v>
      </c>
      <c r="G79" s="16">
        <v>100</v>
      </c>
      <c r="H79" s="17">
        <f t="shared" si="18"/>
        <v>0</v>
      </c>
      <c r="I79" s="18">
        <f>H79*$D$192</f>
        <v>0</v>
      </c>
      <c r="J79" s="17">
        <f>H79*$D$194</f>
        <v>0</v>
      </c>
      <c r="K79" s="19" t="s">
        <v>92</v>
      </c>
      <c r="L79" s="20" t="str">
        <f t="shared" si="19"/>
        <v/>
      </c>
      <c r="M79" s="1"/>
      <c r="N79" s="1"/>
    </row>
    <row r="80" spans="1:14" ht="14">
      <c r="A80" s="1"/>
      <c r="B80" s="1"/>
      <c r="C80" s="15">
        <v>0</v>
      </c>
      <c r="D80" s="1" t="s">
        <v>94</v>
      </c>
      <c r="E80" s="16"/>
      <c r="F80" s="1">
        <v>150</v>
      </c>
      <c r="G80" s="16">
        <v>150</v>
      </c>
      <c r="H80" s="17">
        <f t="shared" si="18"/>
        <v>0</v>
      </c>
      <c r="I80" s="18">
        <f>H80*$D$192</f>
        <v>0</v>
      </c>
      <c r="J80" s="17">
        <f>H80*$D$194</f>
        <v>0</v>
      </c>
      <c r="K80" s="19" t="s">
        <v>92</v>
      </c>
      <c r="L80" s="20" t="str">
        <f t="shared" si="19"/>
        <v/>
      </c>
      <c r="M80" s="1"/>
      <c r="N80" s="1"/>
    </row>
    <row r="81" spans="1:14" ht="14">
      <c r="A81" s="1"/>
      <c r="B81" s="1"/>
      <c r="C81" s="1"/>
      <c r="D81" s="1"/>
      <c r="E81" s="1"/>
      <c r="F81" s="1"/>
      <c r="G81" s="1"/>
      <c r="H81" s="17"/>
      <c r="I81" s="1"/>
      <c r="J81" s="17"/>
      <c r="K81" s="21"/>
      <c r="L81" s="20"/>
      <c r="M81" s="1"/>
      <c r="N81" s="1"/>
    </row>
    <row r="82" spans="1:14" ht="16">
      <c r="A82" s="1"/>
      <c r="B82" s="14" t="s">
        <v>95</v>
      </c>
      <c r="C82" s="14"/>
      <c r="D82" s="1"/>
      <c r="E82" s="1"/>
      <c r="F82" s="1"/>
      <c r="G82" s="1"/>
      <c r="H82" s="17"/>
      <c r="I82" s="1"/>
      <c r="J82" s="17"/>
      <c r="K82" s="21"/>
      <c r="L82" s="20"/>
      <c r="M82" s="1"/>
      <c r="N82" s="1"/>
    </row>
    <row r="83" spans="1:14" ht="14">
      <c r="A83" s="1"/>
      <c r="B83" s="1"/>
      <c r="C83" s="15">
        <v>0</v>
      </c>
      <c r="D83" s="1" t="s">
        <v>96</v>
      </c>
      <c r="E83" s="16"/>
      <c r="F83" s="1">
        <v>1500</v>
      </c>
      <c r="G83" s="16">
        <v>1500</v>
      </c>
      <c r="H83" s="17">
        <f t="shared" ref="H83:H90" si="20">(C83*E83*G83)/1000</f>
        <v>0</v>
      </c>
      <c r="I83" s="18">
        <f t="shared" ref="I83:I90" si="21">H83*$D$192</f>
        <v>0</v>
      </c>
      <c r="J83" s="17">
        <f t="shared" ref="J83:J90" si="22">H83*$D$194</f>
        <v>0</v>
      </c>
      <c r="K83" s="19" t="s">
        <v>20</v>
      </c>
      <c r="L83" s="20">
        <f t="shared" ref="L83:L90" si="23">IF(K83="Y",H83,"")</f>
        <v>0</v>
      </c>
      <c r="M83" s="1"/>
      <c r="N83" s="1"/>
    </row>
    <row r="84" spans="1:14" ht="14">
      <c r="A84" s="1"/>
      <c r="B84" s="1"/>
      <c r="C84" s="15">
        <v>0</v>
      </c>
      <c r="D84" s="1" t="s">
        <v>97</v>
      </c>
      <c r="E84" s="16"/>
      <c r="F84" s="1" t="s">
        <v>98</v>
      </c>
      <c r="G84" s="16"/>
      <c r="H84" s="17">
        <f t="shared" si="20"/>
        <v>0</v>
      </c>
      <c r="I84" s="18">
        <f t="shared" si="21"/>
        <v>0</v>
      </c>
      <c r="J84" s="17">
        <f t="shared" si="22"/>
        <v>0</v>
      </c>
      <c r="K84" s="19" t="s">
        <v>20</v>
      </c>
      <c r="L84" s="20">
        <f t="shared" si="23"/>
        <v>0</v>
      </c>
      <c r="M84" s="22" t="s">
        <v>65</v>
      </c>
      <c r="N84" s="1"/>
    </row>
    <row r="85" spans="1:14" ht="14">
      <c r="A85" s="1"/>
      <c r="B85" s="1"/>
      <c r="C85" s="15">
        <v>0</v>
      </c>
      <c r="D85" s="1" t="s">
        <v>99</v>
      </c>
      <c r="E85" s="16"/>
      <c r="F85" s="1"/>
      <c r="G85" s="16"/>
      <c r="H85" s="17">
        <f t="shared" si="20"/>
        <v>0</v>
      </c>
      <c r="I85" s="18">
        <f t="shared" si="21"/>
        <v>0</v>
      </c>
      <c r="J85" s="17">
        <f t="shared" si="22"/>
        <v>0</v>
      </c>
      <c r="K85" s="19" t="s">
        <v>83</v>
      </c>
      <c r="L85" s="20" t="str">
        <f t="shared" si="23"/>
        <v/>
      </c>
      <c r="M85" s="22" t="s">
        <v>65</v>
      </c>
      <c r="N85" s="1"/>
    </row>
    <row r="86" spans="1:14" ht="14">
      <c r="A86" s="1"/>
      <c r="B86" s="1"/>
      <c r="C86" s="15">
        <v>0</v>
      </c>
      <c r="D86" s="1" t="s">
        <v>100</v>
      </c>
      <c r="E86" s="16"/>
      <c r="F86" s="1">
        <v>500</v>
      </c>
      <c r="G86" s="16">
        <v>500</v>
      </c>
      <c r="H86" s="17">
        <f t="shared" si="20"/>
        <v>0</v>
      </c>
      <c r="I86" s="18">
        <f t="shared" si="21"/>
        <v>0</v>
      </c>
      <c r="J86" s="17">
        <f t="shared" si="22"/>
        <v>0</v>
      </c>
      <c r="K86" s="19" t="s">
        <v>20</v>
      </c>
      <c r="L86" s="20">
        <f t="shared" si="23"/>
        <v>0</v>
      </c>
      <c r="M86" s="22"/>
      <c r="N86" s="1"/>
    </row>
    <row r="87" spans="1:14" ht="14">
      <c r="A87" s="1"/>
      <c r="B87" s="1"/>
      <c r="C87" s="15">
        <v>0</v>
      </c>
      <c r="D87" s="1" t="s">
        <v>101</v>
      </c>
      <c r="E87" s="16"/>
      <c r="F87" s="1"/>
      <c r="G87" s="16"/>
      <c r="H87" s="17">
        <f t="shared" si="20"/>
        <v>0</v>
      </c>
      <c r="I87" s="18">
        <f t="shared" si="21"/>
        <v>0</v>
      </c>
      <c r="J87" s="17">
        <f t="shared" si="22"/>
        <v>0</v>
      </c>
      <c r="K87" s="19" t="s">
        <v>20</v>
      </c>
      <c r="L87" s="20">
        <f t="shared" si="23"/>
        <v>0</v>
      </c>
      <c r="M87" s="22"/>
      <c r="N87" s="1"/>
    </row>
    <row r="88" spans="1:14" ht="14">
      <c r="A88" s="1"/>
      <c r="B88" s="1"/>
      <c r="C88" s="15">
        <v>0</v>
      </c>
      <c r="D88" s="1" t="s">
        <v>102</v>
      </c>
      <c r="E88" s="16"/>
      <c r="F88" s="1">
        <v>700</v>
      </c>
      <c r="G88" s="16">
        <v>700</v>
      </c>
      <c r="H88" s="17">
        <f t="shared" si="20"/>
        <v>0</v>
      </c>
      <c r="I88" s="18">
        <f t="shared" si="21"/>
        <v>0</v>
      </c>
      <c r="J88" s="17">
        <f t="shared" si="22"/>
        <v>0</v>
      </c>
      <c r="K88" s="19" t="s">
        <v>20</v>
      </c>
      <c r="L88" s="20">
        <f t="shared" si="23"/>
        <v>0</v>
      </c>
      <c r="M88" s="1"/>
      <c r="N88" s="1"/>
    </row>
    <row r="89" spans="1:14" ht="14">
      <c r="A89" s="1"/>
      <c r="B89" s="1"/>
      <c r="C89" s="15">
        <v>0</v>
      </c>
      <c r="D89" s="1" t="s">
        <v>103</v>
      </c>
      <c r="E89" s="16"/>
      <c r="F89" s="1"/>
      <c r="G89" s="16"/>
      <c r="H89" s="17">
        <f t="shared" si="20"/>
        <v>0</v>
      </c>
      <c r="I89" s="18">
        <f t="shared" si="21"/>
        <v>0</v>
      </c>
      <c r="J89" s="17">
        <f t="shared" si="22"/>
        <v>0</v>
      </c>
      <c r="K89" s="19" t="s">
        <v>20</v>
      </c>
      <c r="L89" s="20">
        <f t="shared" si="23"/>
        <v>0</v>
      </c>
      <c r="M89" s="1"/>
      <c r="N89" s="1"/>
    </row>
    <row r="90" spans="1:14" ht="14">
      <c r="A90" s="1"/>
      <c r="B90" s="1"/>
      <c r="C90" s="15">
        <v>0</v>
      </c>
      <c r="D90" s="1" t="s">
        <v>104</v>
      </c>
      <c r="E90" s="16"/>
      <c r="F90" s="1">
        <v>1500</v>
      </c>
      <c r="G90" s="16">
        <v>1500</v>
      </c>
      <c r="H90" s="17">
        <f t="shared" si="20"/>
        <v>0</v>
      </c>
      <c r="I90" s="18">
        <f t="shared" si="21"/>
        <v>0</v>
      </c>
      <c r="J90" s="17">
        <f t="shared" si="22"/>
        <v>0</v>
      </c>
      <c r="K90" s="19" t="s">
        <v>83</v>
      </c>
      <c r="L90" s="20" t="str">
        <f t="shared" si="23"/>
        <v/>
      </c>
      <c r="M90" s="22" t="s">
        <v>65</v>
      </c>
      <c r="N90" s="1"/>
    </row>
    <row r="91" spans="1:14" ht="14">
      <c r="A91" s="1"/>
      <c r="B91" s="1"/>
      <c r="C91" s="1"/>
      <c r="D91" s="1"/>
      <c r="E91" s="1"/>
      <c r="F91" s="1"/>
      <c r="G91" s="1"/>
      <c r="H91" s="17"/>
      <c r="I91" s="1"/>
      <c r="J91" s="17"/>
      <c r="K91" s="21"/>
      <c r="L91" s="20"/>
      <c r="M91" s="1"/>
      <c r="N91" s="1"/>
    </row>
    <row r="92" spans="1:14" ht="16">
      <c r="A92" s="1"/>
      <c r="B92" s="14" t="s">
        <v>105</v>
      </c>
      <c r="C92" s="14"/>
      <c r="D92" s="1"/>
      <c r="E92" s="1"/>
      <c r="F92" s="1"/>
      <c r="G92" s="1"/>
      <c r="H92" s="17"/>
      <c r="I92" s="1"/>
      <c r="J92" s="17"/>
      <c r="K92" s="21"/>
      <c r="L92" s="20"/>
      <c r="M92" s="1"/>
      <c r="N92" s="1"/>
    </row>
    <row r="93" spans="1:14" ht="14">
      <c r="A93" s="1"/>
      <c r="B93" s="1"/>
      <c r="C93" s="15">
        <v>0</v>
      </c>
      <c r="D93" s="1" t="s">
        <v>106</v>
      </c>
      <c r="E93" s="16"/>
      <c r="F93" s="1">
        <v>60</v>
      </c>
      <c r="G93" s="16">
        <v>60</v>
      </c>
      <c r="H93" s="17">
        <f t="shared" ref="H93:H131" si="24">(C93*E93*G93)/1000</f>
        <v>0</v>
      </c>
      <c r="I93" s="18">
        <f t="shared" ref="I93:I131" si="25">H93*$D$192</f>
        <v>0</v>
      </c>
      <c r="J93" s="17">
        <f t="shared" ref="J93:J131" si="26">H93*$D$194</f>
        <v>0</v>
      </c>
      <c r="K93" s="19" t="s">
        <v>20</v>
      </c>
      <c r="L93" s="20">
        <f t="shared" ref="L93:L131" si="27">IF(K93="Y",H93,"")</f>
        <v>0</v>
      </c>
      <c r="M93" s="1"/>
      <c r="N93" s="1"/>
    </row>
    <row r="94" spans="1:14" ht="14">
      <c r="A94" s="1"/>
      <c r="B94" s="1"/>
      <c r="C94" s="15">
        <v>0</v>
      </c>
      <c r="D94" s="1" t="s">
        <v>106</v>
      </c>
      <c r="E94" s="16"/>
      <c r="F94" s="1">
        <v>100</v>
      </c>
      <c r="G94" s="16">
        <v>100</v>
      </c>
      <c r="H94" s="17">
        <f t="shared" si="24"/>
        <v>0</v>
      </c>
      <c r="I94" s="18">
        <f t="shared" si="25"/>
        <v>0</v>
      </c>
      <c r="J94" s="17">
        <f t="shared" si="26"/>
        <v>0</v>
      </c>
      <c r="K94" s="19" t="s">
        <v>20</v>
      </c>
      <c r="L94" s="20">
        <f t="shared" si="27"/>
        <v>0</v>
      </c>
      <c r="M94" s="1"/>
      <c r="N94" s="1"/>
    </row>
    <row r="95" spans="1:14" ht="14">
      <c r="A95" s="1"/>
      <c r="B95" s="1"/>
      <c r="C95" s="15">
        <v>0</v>
      </c>
      <c r="D95" s="1" t="s">
        <v>107</v>
      </c>
      <c r="E95" s="16"/>
      <c r="F95" s="1">
        <v>280</v>
      </c>
      <c r="G95" s="16">
        <v>280</v>
      </c>
      <c r="H95" s="17">
        <f t="shared" si="24"/>
        <v>0</v>
      </c>
      <c r="I95" s="18">
        <f t="shared" si="25"/>
        <v>0</v>
      </c>
      <c r="J95" s="17">
        <f t="shared" si="26"/>
        <v>0</v>
      </c>
      <c r="K95" s="19" t="s">
        <v>20</v>
      </c>
      <c r="L95" s="20">
        <f t="shared" si="27"/>
        <v>0</v>
      </c>
      <c r="M95" s="1"/>
      <c r="N95" s="1"/>
    </row>
    <row r="96" spans="1:14" ht="14">
      <c r="A96" s="1"/>
      <c r="B96" s="1"/>
      <c r="C96" s="15">
        <v>0</v>
      </c>
      <c r="D96" s="1" t="s">
        <v>108</v>
      </c>
      <c r="E96" s="16"/>
      <c r="F96" s="1">
        <v>20</v>
      </c>
      <c r="G96" s="16">
        <v>20</v>
      </c>
      <c r="H96" s="17">
        <f t="shared" si="24"/>
        <v>0</v>
      </c>
      <c r="I96" s="18">
        <f t="shared" si="25"/>
        <v>0</v>
      </c>
      <c r="J96" s="17">
        <f t="shared" si="26"/>
        <v>0</v>
      </c>
      <c r="K96" s="19" t="s">
        <v>20</v>
      </c>
      <c r="L96" s="20">
        <f t="shared" si="27"/>
        <v>0</v>
      </c>
      <c r="M96" s="1"/>
      <c r="N96" s="1"/>
    </row>
    <row r="97" spans="1:14" ht="14">
      <c r="A97" s="1"/>
      <c r="B97" s="1"/>
      <c r="C97" s="15">
        <v>0</v>
      </c>
      <c r="D97" s="1" t="s">
        <v>109</v>
      </c>
      <c r="E97" s="16"/>
      <c r="F97" s="1">
        <v>20</v>
      </c>
      <c r="G97" s="16">
        <v>20</v>
      </c>
      <c r="H97" s="17">
        <f t="shared" si="24"/>
        <v>0</v>
      </c>
      <c r="I97" s="18">
        <f t="shared" si="25"/>
        <v>0</v>
      </c>
      <c r="J97" s="17">
        <f t="shared" si="26"/>
        <v>0</v>
      </c>
      <c r="K97" s="19" t="s">
        <v>20</v>
      </c>
      <c r="L97" s="20">
        <f t="shared" si="27"/>
        <v>0</v>
      </c>
      <c r="M97" s="1"/>
      <c r="N97" s="1"/>
    </row>
    <row r="98" spans="1:14" ht="14">
      <c r="A98" s="1"/>
      <c r="B98" s="1"/>
      <c r="C98" s="15">
        <v>0</v>
      </c>
      <c r="D98" s="1" t="s">
        <v>110</v>
      </c>
      <c r="E98" s="16"/>
      <c r="F98" s="1">
        <v>9</v>
      </c>
      <c r="G98" s="16">
        <v>9</v>
      </c>
      <c r="H98" s="17">
        <f t="shared" si="24"/>
        <v>0</v>
      </c>
      <c r="I98" s="18">
        <f t="shared" si="25"/>
        <v>0</v>
      </c>
      <c r="J98" s="17">
        <f t="shared" si="26"/>
        <v>0</v>
      </c>
      <c r="K98" s="19" t="s">
        <v>20</v>
      </c>
      <c r="L98" s="20">
        <f t="shared" si="27"/>
        <v>0</v>
      </c>
      <c r="M98" s="1"/>
      <c r="N98" s="1"/>
    </row>
    <row r="99" spans="1:14" ht="14">
      <c r="A99" s="1"/>
      <c r="B99" s="1"/>
      <c r="C99" s="15">
        <v>0</v>
      </c>
      <c r="D99" s="1" t="s">
        <v>110</v>
      </c>
      <c r="E99" s="16"/>
      <c r="F99" s="1">
        <v>13</v>
      </c>
      <c r="G99" s="16">
        <v>13</v>
      </c>
      <c r="H99" s="17">
        <f t="shared" si="24"/>
        <v>0</v>
      </c>
      <c r="I99" s="18">
        <f t="shared" si="25"/>
        <v>0</v>
      </c>
      <c r="J99" s="17">
        <f t="shared" si="26"/>
        <v>0</v>
      </c>
      <c r="K99" s="19" t="s">
        <v>20</v>
      </c>
      <c r="L99" s="20">
        <f t="shared" si="27"/>
        <v>0</v>
      </c>
      <c r="M99" s="1"/>
      <c r="N99" s="1"/>
    </row>
    <row r="100" spans="1:14" ht="14">
      <c r="A100" s="1"/>
      <c r="B100" s="1"/>
      <c r="C100" s="15">
        <v>0</v>
      </c>
      <c r="D100" s="1" t="s">
        <v>111</v>
      </c>
      <c r="E100" s="16"/>
      <c r="F100" s="1">
        <v>15</v>
      </c>
      <c r="G100" s="16">
        <v>15</v>
      </c>
      <c r="H100" s="17">
        <f t="shared" si="24"/>
        <v>0</v>
      </c>
      <c r="I100" s="18">
        <f t="shared" si="25"/>
        <v>0</v>
      </c>
      <c r="J100" s="17">
        <f t="shared" si="26"/>
        <v>0</v>
      </c>
      <c r="K100" s="19" t="s">
        <v>20</v>
      </c>
      <c r="L100" s="20">
        <f t="shared" si="27"/>
        <v>0</v>
      </c>
      <c r="M100" s="1"/>
      <c r="N100" s="1"/>
    </row>
    <row r="101" spans="1:14" ht="14">
      <c r="A101" s="1"/>
      <c r="B101" s="1"/>
      <c r="C101" s="15">
        <v>0</v>
      </c>
      <c r="D101" s="1" t="s">
        <v>111</v>
      </c>
      <c r="E101" s="16"/>
      <c r="F101" s="1">
        <v>25</v>
      </c>
      <c r="G101" s="16">
        <v>25</v>
      </c>
      <c r="H101" s="17">
        <f t="shared" si="24"/>
        <v>0</v>
      </c>
      <c r="I101" s="18">
        <f t="shared" si="25"/>
        <v>0</v>
      </c>
      <c r="J101" s="17">
        <f t="shared" si="26"/>
        <v>0</v>
      </c>
      <c r="K101" s="19" t="s">
        <v>20</v>
      </c>
      <c r="L101" s="20">
        <f t="shared" si="27"/>
        <v>0</v>
      </c>
      <c r="M101" s="1"/>
      <c r="N101" s="1"/>
    </row>
    <row r="102" spans="1:14" ht="14">
      <c r="A102" s="1"/>
      <c r="B102" s="1"/>
      <c r="C102" s="15">
        <v>2</v>
      </c>
      <c r="D102" s="1" t="s">
        <v>112</v>
      </c>
      <c r="E102" s="16"/>
      <c r="F102" s="1">
        <v>13</v>
      </c>
      <c r="G102" s="16">
        <v>13</v>
      </c>
      <c r="H102" s="17">
        <f t="shared" si="24"/>
        <v>0</v>
      </c>
      <c r="I102" s="18">
        <f t="shared" si="25"/>
        <v>0</v>
      </c>
      <c r="J102" s="17">
        <f t="shared" si="26"/>
        <v>0</v>
      </c>
      <c r="K102" s="19" t="s">
        <v>83</v>
      </c>
      <c r="L102" s="20" t="str">
        <f t="shared" si="27"/>
        <v/>
      </c>
      <c r="M102" s="1"/>
      <c r="N102" s="1"/>
    </row>
    <row r="103" spans="1:14" ht="14">
      <c r="A103" s="1"/>
      <c r="B103" s="1"/>
      <c r="C103" s="15">
        <v>6</v>
      </c>
      <c r="D103" s="1" t="s">
        <v>113</v>
      </c>
      <c r="E103" s="16"/>
      <c r="F103" s="1">
        <v>10</v>
      </c>
      <c r="G103" s="16">
        <v>10</v>
      </c>
      <c r="H103" s="17">
        <f t="shared" si="24"/>
        <v>0</v>
      </c>
      <c r="I103" s="18">
        <f t="shared" si="25"/>
        <v>0</v>
      </c>
      <c r="J103" s="17">
        <f t="shared" si="26"/>
        <v>0</v>
      </c>
      <c r="K103" s="19" t="s">
        <v>83</v>
      </c>
      <c r="L103" s="20" t="str">
        <f t="shared" si="27"/>
        <v/>
      </c>
      <c r="M103" s="1"/>
      <c r="N103" s="1"/>
    </row>
    <row r="104" spans="1:14" ht="14">
      <c r="A104" s="1"/>
      <c r="B104" s="1"/>
      <c r="C104" s="15">
        <v>8</v>
      </c>
      <c r="D104" s="1" t="s">
        <v>114</v>
      </c>
      <c r="E104" s="16"/>
      <c r="F104" s="1">
        <v>9</v>
      </c>
      <c r="G104" s="16">
        <v>9</v>
      </c>
      <c r="H104" s="17">
        <f t="shared" si="24"/>
        <v>0</v>
      </c>
      <c r="I104" s="18">
        <f t="shared" si="25"/>
        <v>0</v>
      </c>
      <c r="J104" s="17">
        <f t="shared" si="26"/>
        <v>0</v>
      </c>
      <c r="K104" s="19"/>
      <c r="L104" s="20"/>
      <c r="M104" s="1"/>
      <c r="N104" s="1"/>
    </row>
    <row r="105" spans="1:14" ht="14">
      <c r="A105" s="1"/>
      <c r="B105" s="1"/>
      <c r="C105" s="15">
        <v>9</v>
      </c>
      <c r="D105" s="1" t="s">
        <v>115</v>
      </c>
      <c r="E105" s="16"/>
      <c r="F105" s="1">
        <v>6</v>
      </c>
      <c r="G105" s="16">
        <v>6</v>
      </c>
      <c r="H105" s="17">
        <f t="shared" si="24"/>
        <v>0</v>
      </c>
      <c r="I105" s="18">
        <f t="shared" si="25"/>
        <v>0</v>
      </c>
      <c r="J105" s="17">
        <f t="shared" si="26"/>
        <v>0</v>
      </c>
      <c r="K105" s="19" t="s">
        <v>83</v>
      </c>
      <c r="L105" s="20" t="str">
        <f t="shared" si="27"/>
        <v/>
      </c>
      <c r="M105" s="1"/>
      <c r="N105" s="1"/>
    </row>
    <row r="106" spans="1:14" ht="14">
      <c r="A106" s="1"/>
      <c r="B106" s="1"/>
      <c r="C106" s="15">
        <v>2</v>
      </c>
      <c r="D106" s="1" t="s">
        <v>116</v>
      </c>
      <c r="E106" s="16"/>
      <c r="F106" s="1">
        <v>10</v>
      </c>
      <c r="G106" s="16">
        <v>10</v>
      </c>
      <c r="H106" s="17">
        <f t="shared" si="24"/>
        <v>0</v>
      </c>
      <c r="I106" s="18">
        <f t="shared" si="25"/>
        <v>0</v>
      </c>
      <c r="J106" s="17">
        <f t="shared" si="26"/>
        <v>0</v>
      </c>
      <c r="K106" s="19" t="s">
        <v>20</v>
      </c>
      <c r="L106" s="20">
        <f t="shared" si="27"/>
        <v>0</v>
      </c>
      <c r="M106" s="1"/>
      <c r="N106" s="1"/>
    </row>
    <row r="107" spans="1:14" ht="14">
      <c r="A107" s="1"/>
      <c r="B107" s="1"/>
      <c r="C107" s="15">
        <v>3</v>
      </c>
      <c r="D107" s="1" t="s">
        <v>117</v>
      </c>
      <c r="E107" s="16"/>
      <c r="F107" s="1">
        <v>10</v>
      </c>
      <c r="G107" s="16">
        <v>10</v>
      </c>
      <c r="H107" s="17">
        <f t="shared" si="24"/>
        <v>0</v>
      </c>
      <c r="I107" s="18">
        <f t="shared" si="25"/>
        <v>0</v>
      </c>
      <c r="J107" s="17">
        <f t="shared" si="26"/>
        <v>0</v>
      </c>
      <c r="K107" s="19" t="s">
        <v>20</v>
      </c>
      <c r="L107" s="20">
        <f t="shared" si="27"/>
        <v>0</v>
      </c>
      <c r="M107" s="1"/>
      <c r="N107" s="1"/>
    </row>
    <row r="108" spans="1:14" ht="14">
      <c r="A108" s="1"/>
      <c r="B108" s="1"/>
      <c r="C108" s="15">
        <v>3</v>
      </c>
      <c r="D108" s="1" t="s">
        <v>118</v>
      </c>
      <c r="E108" s="16"/>
      <c r="F108" s="1">
        <v>10</v>
      </c>
      <c r="G108" s="16">
        <v>10</v>
      </c>
      <c r="H108" s="17">
        <f t="shared" si="24"/>
        <v>0</v>
      </c>
      <c r="I108" s="18">
        <f t="shared" si="25"/>
        <v>0</v>
      </c>
      <c r="J108" s="17">
        <f t="shared" si="26"/>
        <v>0</v>
      </c>
      <c r="K108" s="19" t="s">
        <v>20</v>
      </c>
      <c r="L108" s="20">
        <f t="shared" si="27"/>
        <v>0</v>
      </c>
      <c r="M108" s="1"/>
      <c r="N108" s="1"/>
    </row>
    <row r="109" spans="1:14" ht="14">
      <c r="A109" s="1"/>
      <c r="B109" s="1"/>
      <c r="C109" s="15">
        <v>1</v>
      </c>
      <c r="D109" s="1" t="s">
        <v>119</v>
      </c>
      <c r="E109" s="16"/>
      <c r="F109" s="1">
        <v>10</v>
      </c>
      <c r="G109" s="16">
        <v>10</v>
      </c>
      <c r="H109" s="17">
        <f t="shared" si="24"/>
        <v>0</v>
      </c>
      <c r="I109" s="18">
        <f t="shared" si="25"/>
        <v>0</v>
      </c>
      <c r="J109" s="17">
        <f t="shared" si="26"/>
        <v>0</v>
      </c>
      <c r="K109" s="19" t="s">
        <v>20</v>
      </c>
      <c r="L109" s="20">
        <f t="shared" si="27"/>
        <v>0</v>
      </c>
      <c r="M109" s="1"/>
      <c r="N109" s="1"/>
    </row>
    <row r="110" spans="1:14" ht="14">
      <c r="A110" s="1"/>
      <c r="B110" s="1"/>
      <c r="C110" s="15">
        <v>3</v>
      </c>
      <c r="D110" s="1" t="s">
        <v>120</v>
      </c>
      <c r="E110" s="16"/>
      <c r="F110" s="1">
        <v>10</v>
      </c>
      <c r="G110" s="16">
        <v>10</v>
      </c>
      <c r="H110" s="17">
        <f t="shared" si="24"/>
        <v>0</v>
      </c>
      <c r="I110" s="18">
        <f t="shared" si="25"/>
        <v>0</v>
      </c>
      <c r="J110" s="17">
        <f t="shared" si="26"/>
        <v>0</v>
      </c>
      <c r="K110" s="19" t="s">
        <v>20</v>
      </c>
      <c r="L110" s="20">
        <f t="shared" si="27"/>
        <v>0</v>
      </c>
      <c r="M110" s="1"/>
      <c r="N110" s="1"/>
    </row>
    <row r="111" spans="1:14" ht="14">
      <c r="A111" s="1"/>
      <c r="B111" s="1"/>
      <c r="C111" s="15">
        <v>4</v>
      </c>
      <c r="D111" s="1" t="s">
        <v>121</v>
      </c>
      <c r="E111" s="16"/>
      <c r="F111" s="1">
        <v>10</v>
      </c>
      <c r="G111" s="16">
        <v>10</v>
      </c>
      <c r="H111" s="17">
        <f t="shared" si="24"/>
        <v>0</v>
      </c>
      <c r="I111" s="18">
        <f t="shared" si="25"/>
        <v>0</v>
      </c>
      <c r="J111" s="17">
        <f t="shared" si="26"/>
        <v>0</v>
      </c>
      <c r="K111" s="19" t="s">
        <v>20</v>
      </c>
      <c r="L111" s="20">
        <f t="shared" si="27"/>
        <v>0</v>
      </c>
      <c r="M111" s="1"/>
      <c r="N111" s="1"/>
    </row>
    <row r="112" spans="1:14" ht="14">
      <c r="A112" s="1"/>
      <c r="B112" s="1"/>
      <c r="C112" s="15">
        <v>1</v>
      </c>
      <c r="D112" s="1" t="s">
        <v>122</v>
      </c>
      <c r="E112" s="16"/>
      <c r="F112" s="1">
        <v>10</v>
      </c>
      <c r="G112" s="16">
        <v>10</v>
      </c>
      <c r="H112" s="17">
        <f t="shared" si="24"/>
        <v>0</v>
      </c>
      <c r="I112" s="18">
        <f t="shared" si="25"/>
        <v>0</v>
      </c>
      <c r="J112" s="17">
        <f t="shared" si="26"/>
        <v>0</v>
      </c>
      <c r="K112" s="19" t="s">
        <v>20</v>
      </c>
      <c r="L112" s="20">
        <f t="shared" si="27"/>
        <v>0</v>
      </c>
      <c r="M112" s="1"/>
      <c r="N112" s="1"/>
    </row>
    <row r="113" spans="1:14" ht="14">
      <c r="A113" s="1"/>
      <c r="B113" s="1"/>
      <c r="C113" s="15">
        <v>1</v>
      </c>
      <c r="D113" s="1" t="s">
        <v>123</v>
      </c>
      <c r="E113" s="16"/>
      <c r="F113" s="1">
        <v>27</v>
      </c>
      <c r="G113" s="16">
        <v>27</v>
      </c>
      <c r="H113" s="17">
        <f t="shared" si="24"/>
        <v>0</v>
      </c>
      <c r="I113" s="18">
        <f t="shared" si="25"/>
        <v>0</v>
      </c>
      <c r="J113" s="17">
        <f t="shared" si="26"/>
        <v>0</v>
      </c>
      <c r="K113" s="19" t="s">
        <v>20</v>
      </c>
      <c r="L113" s="20">
        <f t="shared" si="27"/>
        <v>0</v>
      </c>
      <c r="M113" s="1"/>
      <c r="N113" s="1"/>
    </row>
    <row r="114" spans="1:14" ht="14">
      <c r="A114" s="1"/>
      <c r="B114" s="1"/>
      <c r="C114" s="15">
        <v>1</v>
      </c>
      <c r="D114" s="1" t="s">
        <v>124</v>
      </c>
      <c r="E114" s="16"/>
      <c r="F114" s="1">
        <v>13</v>
      </c>
      <c r="G114" s="16">
        <v>13</v>
      </c>
      <c r="H114" s="17">
        <f t="shared" si="24"/>
        <v>0</v>
      </c>
      <c r="I114" s="18">
        <f t="shared" si="25"/>
        <v>0</v>
      </c>
      <c r="J114" s="17">
        <f t="shared" si="26"/>
        <v>0</v>
      </c>
      <c r="K114" s="19" t="s">
        <v>20</v>
      </c>
      <c r="L114" s="20">
        <f t="shared" si="27"/>
        <v>0</v>
      </c>
      <c r="M114" s="1"/>
      <c r="N114" s="1"/>
    </row>
    <row r="115" spans="1:14" ht="14">
      <c r="A115" s="1"/>
      <c r="B115" s="1"/>
      <c r="C115" s="15">
        <v>4</v>
      </c>
      <c r="D115" s="1" t="s">
        <v>125</v>
      </c>
      <c r="E115" s="16"/>
      <c r="F115" s="1">
        <v>10</v>
      </c>
      <c r="G115" s="16">
        <v>10</v>
      </c>
      <c r="H115" s="17">
        <f t="shared" si="24"/>
        <v>0</v>
      </c>
      <c r="I115" s="18">
        <f t="shared" si="25"/>
        <v>0</v>
      </c>
      <c r="J115" s="17">
        <f t="shared" si="26"/>
        <v>0</v>
      </c>
      <c r="K115" s="19" t="s">
        <v>20</v>
      </c>
      <c r="L115" s="20">
        <f t="shared" si="27"/>
        <v>0</v>
      </c>
      <c r="M115" s="1"/>
      <c r="N115" s="1"/>
    </row>
    <row r="116" spans="1:14" ht="14">
      <c r="A116" s="1"/>
      <c r="B116" s="1"/>
      <c r="C116" s="15">
        <v>1</v>
      </c>
      <c r="D116" s="1" t="s">
        <v>126</v>
      </c>
      <c r="E116" s="16"/>
      <c r="F116" s="1">
        <v>20</v>
      </c>
      <c r="G116" s="16">
        <v>20</v>
      </c>
      <c r="H116" s="17">
        <f t="shared" si="24"/>
        <v>0</v>
      </c>
      <c r="I116" s="18">
        <f t="shared" si="25"/>
        <v>0</v>
      </c>
      <c r="J116" s="17">
        <f t="shared" si="26"/>
        <v>0</v>
      </c>
      <c r="K116" s="19" t="s">
        <v>20</v>
      </c>
      <c r="L116" s="20">
        <f t="shared" si="27"/>
        <v>0</v>
      </c>
      <c r="M116" s="1"/>
      <c r="N116" s="1"/>
    </row>
    <row r="117" spans="1:14" ht="14">
      <c r="A117" s="1"/>
      <c r="B117" s="1"/>
      <c r="C117" s="15">
        <v>3</v>
      </c>
      <c r="D117" s="1" t="s">
        <v>127</v>
      </c>
      <c r="E117" s="16"/>
      <c r="F117" s="1">
        <v>9</v>
      </c>
      <c r="G117" s="16">
        <v>9</v>
      </c>
      <c r="H117" s="17">
        <f t="shared" si="24"/>
        <v>0</v>
      </c>
      <c r="I117" s="18">
        <f t="shared" si="25"/>
        <v>0</v>
      </c>
      <c r="J117" s="17">
        <f t="shared" si="26"/>
        <v>0</v>
      </c>
      <c r="K117" s="19" t="s">
        <v>20</v>
      </c>
      <c r="L117" s="20">
        <f t="shared" si="27"/>
        <v>0</v>
      </c>
      <c r="M117" s="1"/>
      <c r="N117" s="1"/>
    </row>
    <row r="118" spans="1:14" ht="14">
      <c r="A118" s="1"/>
      <c r="B118" s="1"/>
      <c r="C118" s="15">
        <v>5</v>
      </c>
      <c r="D118" s="1" t="s">
        <v>128</v>
      </c>
      <c r="E118" s="16"/>
      <c r="F118" s="1">
        <v>10</v>
      </c>
      <c r="G118" s="16">
        <v>10</v>
      </c>
      <c r="H118" s="17">
        <f t="shared" si="24"/>
        <v>0</v>
      </c>
      <c r="I118" s="18">
        <f t="shared" si="25"/>
        <v>0</v>
      </c>
      <c r="J118" s="17">
        <f t="shared" si="26"/>
        <v>0</v>
      </c>
      <c r="K118" s="19" t="s">
        <v>20</v>
      </c>
      <c r="L118" s="20">
        <f t="shared" si="27"/>
        <v>0</v>
      </c>
      <c r="M118" s="1"/>
      <c r="N118" s="1"/>
    </row>
    <row r="119" spans="1:14" ht="14">
      <c r="A119" s="1"/>
      <c r="B119" s="1"/>
      <c r="C119" s="15">
        <v>6</v>
      </c>
      <c r="D119" s="1" t="s">
        <v>129</v>
      </c>
      <c r="E119" s="16"/>
      <c r="F119" s="1">
        <v>10</v>
      </c>
      <c r="G119" s="16">
        <v>10</v>
      </c>
      <c r="H119" s="17">
        <f t="shared" si="24"/>
        <v>0</v>
      </c>
      <c r="I119" s="18">
        <f t="shared" si="25"/>
        <v>0</v>
      </c>
      <c r="J119" s="17">
        <f t="shared" si="26"/>
        <v>0</v>
      </c>
      <c r="K119" s="19" t="s">
        <v>20</v>
      </c>
      <c r="L119" s="20">
        <f t="shared" si="27"/>
        <v>0</v>
      </c>
      <c r="M119" s="1"/>
      <c r="N119" s="1"/>
    </row>
    <row r="120" spans="1:14" ht="14">
      <c r="A120" s="1"/>
      <c r="B120" s="1"/>
      <c r="C120" s="15">
        <v>1</v>
      </c>
      <c r="D120" s="1" t="s">
        <v>130</v>
      </c>
      <c r="E120" s="16"/>
      <c r="F120" s="1">
        <v>30</v>
      </c>
      <c r="G120" s="16">
        <v>30</v>
      </c>
      <c r="H120" s="17">
        <f t="shared" si="24"/>
        <v>0</v>
      </c>
      <c r="I120" s="18">
        <f t="shared" si="25"/>
        <v>0</v>
      </c>
      <c r="J120" s="17">
        <f t="shared" si="26"/>
        <v>0</v>
      </c>
      <c r="K120" s="19" t="s">
        <v>20</v>
      </c>
      <c r="L120" s="20">
        <f t="shared" si="27"/>
        <v>0</v>
      </c>
      <c r="M120" s="1"/>
      <c r="N120" s="1"/>
    </row>
    <row r="121" spans="1:14" ht="14">
      <c r="A121" s="1"/>
      <c r="B121" s="1"/>
      <c r="C121" s="15">
        <v>3</v>
      </c>
      <c r="D121" s="1" t="s">
        <v>131</v>
      </c>
      <c r="E121" s="16"/>
      <c r="F121" s="1">
        <v>10</v>
      </c>
      <c r="G121" s="16">
        <v>10</v>
      </c>
      <c r="H121" s="17">
        <f t="shared" si="24"/>
        <v>0</v>
      </c>
      <c r="I121" s="18">
        <f t="shared" si="25"/>
        <v>0</v>
      </c>
      <c r="J121" s="17">
        <f>H121*$D$194</f>
        <v>0</v>
      </c>
      <c r="K121" s="19" t="s">
        <v>20</v>
      </c>
      <c r="L121" s="20">
        <f t="shared" si="27"/>
        <v>0</v>
      </c>
      <c r="M121" s="1"/>
      <c r="N121" s="1"/>
    </row>
    <row r="122" spans="1:14" ht="14">
      <c r="A122" s="1"/>
      <c r="B122" s="1"/>
      <c r="C122" s="15">
        <v>4</v>
      </c>
      <c r="D122" s="1" t="s">
        <v>132</v>
      </c>
      <c r="E122" s="16"/>
      <c r="F122" s="1">
        <v>10</v>
      </c>
      <c r="G122" s="16">
        <v>10</v>
      </c>
      <c r="H122" s="17">
        <f t="shared" si="24"/>
        <v>0</v>
      </c>
      <c r="I122" s="18">
        <f t="shared" si="25"/>
        <v>0</v>
      </c>
      <c r="J122" s="17">
        <f>H122*$D$194</f>
        <v>0</v>
      </c>
      <c r="K122" s="19" t="s">
        <v>20</v>
      </c>
      <c r="L122" s="20">
        <f t="shared" si="27"/>
        <v>0</v>
      </c>
      <c r="M122" s="1"/>
      <c r="N122" s="1"/>
    </row>
    <row r="123" spans="1:14" ht="14">
      <c r="A123" s="1"/>
      <c r="B123" s="1"/>
      <c r="C123" s="15">
        <v>4</v>
      </c>
      <c r="D123" s="1" t="s">
        <v>133</v>
      </c>
      <c r="E123" s="16"/>
      <c r="F123" s="1">
        <v>10</v>
      </c>
      <c r="G123" s="16">
        <v>10</v>
      </c>
      <c r="H123" s="17">
        <f t="shared" si="24"/>
        <v>0</v>
      </c>
      <c r="I123" s="18">
        <f t="shared" si="25"/>
        <v>0</v>
      </c>
      <c r="J123" s="17">
        <f>H123*$D$194</f>
        <v>0</v>
      </c>
      <c r="K123" s="19" t="s">
        <v>20</v>
      </c>
      <c r="L123" s="20">
        <f t="shared" si="27"/>
        <v>0</v>
      </c>
      <c r="M123" s="1"/>
      <c r="N123" s="1"/>
    </row>
    <row r="124" spans="1:14" ht="14">
      <c r="A124" s="1"/>
      <c r="B124" s="1"/>
      <c r="C124" s="15">
        <v>4</v>
      </c>
      <c r="D124" s="1" t="s">
        <v>134</v>
      </c>
      <c r="E124" s="16"/>
      <c r="F124" s="1">
        <v>10</v>
      </c>
      <c r="G124" s="16">
        <v>10</v>
      </c>
      <c r="H124" s="17">
        <f t="shared" si="24"/>
        <v>0</v>
      </c>
      <c r="I124" s="18">
        <f t="shared" si="25"/>
        <v>0</v>
      </c>
      <c r="J124" s="17">
        <f>H124*$D$194</f>
        <v>0</v>
      </c>
      <c r="K124" s="19" t="s">
        <v>20</v>
      </c>
      <c r="L124" s="20">
        <f t="shared" si="27"/>
        <v>0</v>
      </c>
      <c r="M124" s="1"/>
      <c r="N124" s="1"/>
    </row>
    <row r="125" spans="1:14" ht="14">
      <c r="A125" s="1"/>
      <c r="B125" s="1"/>
      <c r="C125" s="15">
        <v>1</v>
      </c>
      <c r="D125" s="1" t="s">
        <v>135</v>
      </c>
      <c r="E125" s="16"/>
      <c r="F125" s="1">
        <v>10</v>
      </c>
      <c r="G125" s="16">
        <v>10</v>
      </c>
      <c r="H125" s="17">
        <f t="shared" si="24"/>
        <v>0</v>
      </c>
      <c r="I125" s="18">
        <f t="shared" si="25"/>
        <v>0</v>
      </c>
      <c r="J125" s="17">
        <f t="shared" ref="J125:J127" si="28">H125*$D$194</f>
        <v>0</v>
      </c>
      <c r="K125" s="19" t="s">
        <v>20</v>
      </c>
      <c r="L125" s="20">
        <f t="shared" si="27"/>
        <v>0</v>
      </c>
      <c r="M125" s="1"/>
      <c r="N125" s="1"/>
    </row>
    <row r="126" spans="1:14" ht="14">
      <c r="A126" s="1"/>
      <c r="B126" s="1"/>
      <c r="C126" s="15">
        <v>1</v>
      </c>
      <c r="D126" s="1" t="s">
        <v>136</v>
      </c>
      <c r="E126" s="16"/>
      <c r="F126" s="1">
        <v>10</v>
      </c>
      <c r="G126" s="16">
        <v>10</v>
      </c>
      <c r="H126" s="17">
        <f t="shared" si="24"/>
        <v>0</v>
      </c>
      <c r="I126" s="18">
        <f t="shared" si="25"/>
        <v>0</v>
      </c>
      <c r="J126" s="17">
        <f t="shared" si="28"/>
        <v>0</v>
      </c>
      <c r="K126" s="19" t="s">
        <v>20</v>
      </c>
      <c r="L126" s="20">
        <f t="shared" si="27"/>
        <v>0</v>
      </c>
      <c r="M126" s="1"/>
      <c r="N126" s="1"/>
    </row>
    <row r="127" spans="1:14" ht="14">
      <c r="A127" s="1"/>
      <c r="B127" s="1"/>
      <c r="C127" s="15">
        <v>3</v>
      </c>
      <c r="D127" s="1" t="s">
        <v>137</v>
      </c>
      <c r="E127" s="16"/>
      <c r="F127" s="1">
        <v>10</v>
      </c>
      <c r="G127" s="16">
        <v>10</v>
      </c>
      <c r="H127" s="17">
        <f t="shared" si="24"/>
        <v>0</v>
      </c>
      <c r="I127" s="18">
        <f t="shared" si="25"/>
        <v>0</v>
      </c>
      <c r="J127" s="17">
        <f t="shared" si="28"/>
        <v>0</v>
      </c>
      <c r="K127" s="19" t="s">
        <v>20</v>
      </c>
      <c r="L127" s="20">
        <f t="shared" si="27"/>
        <v>0</v>
      </c>
      <c r="M127" s="1"/>
      <c r="N127" s="1"/>
    </row>
    <row r="128" spans="1:14" ht="14">
      <c r="A128" s="1"/>
      <c r="B128" s="1"/>
      <c r="C128" s="15">
        <v>4</v>
      </c>
      <c r="D128" s="1" t="s">
        <v>138</v>
      </c>
      <c r="E128" s="16"/>
      <c r="F128" s="1">
        <v>10</v>
      </c>
      <c r="G128" s="16">
        <v>10</v>
      </c>
      <c r="H128" s="17">
        <f t="shared" si="24"/>
        <v>0</v>
      </c>
      <c r="I128" s="18">
        <f t="shared" si="25"/>
        <v>0</v>
      </c>
      <c r="J128" s="17">
        <f t="shared" si="26"/>
        <v>0</v>
      </c>
      <c r="K128" s="19" t="s">
        <v>20</v>
      </c>
      <c r="L128" s="20">
        <f t="shared" si="27"/>
        <v>0</v>
      </c>
      <c r="M128" s="1"/>
      <c r="N128" s="1"/>
    </row>
    <row r="129" spans="1:14" ht="14">
      <c r="A129" s="1"/>
      <c r="B129" s="1"/>
      <c r="C129" s="15">
        <v>2</v>
      </c>
      <c r="D129" s="1" t="s">
        <v>139</v>
      </c>
      <c r="E129" s="16"/>
      <c r="F129" s="1">
        <v>10</v>
      </c>
      <c r="G129" s="16">
        <v>10</v>
      </c>
      <c r="H129" s="17">
        <f t="shared" si="24"/>
        <v>0</v>
      </c>
      <c r="I129" s="18">
        <f t="shared" si="25"/>
        <v>0</v>
      </c>
      <c r="J129" s="17">
        <f t="shared" si="26"/>
        <v>0</v>
      </c>
      <c r="K129" s="19" t="s">
        <v>20</v>
      </c>
      <c r="L129" s="20">
        <f t="shared" si="27"/>
        <v>0</v>
      </c>
      <c r="M129" s="1"/>
      <c r="N129" s="1"/>
    </row>
    <row r="130" spans="1:14" ht="14">
      <c r="A130" s="1"/>
      <c r="B130" s="1"/>
      <c r="C130" s="15">
        <v>2</v>
      </c>
      <c r="D130" s="1" t="s">
        <v>140</v>
      </c>
      <c r="E130" s="16"/>
      <c r="F130" s="1">
        <v>10</v>
      </c>
      <c r="G130" s="16">
        <v>10</v>
      </c>
      <c r="H130" s="17">
        <f t="shared" si="24"/>
        <v>0</v>
      </c>
      <c r="I130" s="18">
        <f t="shared" si="25"/>
        <v>0</v>
      </c>
      <c r="J130" s="17">
        <f t="shared" si="26"/>
        <v>0</v>
      </c>
      <c r="K130" s="19" t="s">
        <v>20</v>
      </c>
      <c r="L130" s="20">
        <f t="shared" si="27"/>
        <v>0</v>
      </c>
      <c r="M130" s="1"/>
      <c r="N130" s="1"/>
    </row>
    <row r="131" spans="1:14" ht="14">
      <c r="A131" s="1"/>
      <c r="B131" s="1"/>
      <c r="C131" s="15">
        <v>6</v>
      </c>
      <c r="D131" s="1" t="s">
        <v>141</v>
      </c>
      <c r="E131" s="16"/>
      <c r="F131" s="1">
        <v>10</v>
      </c>
      <c r="G131" s="16">
        <v>10</v>
      </c>
      <c r="H131" s="17">
        <f t="shared" si="24"/>
        <v>0</v>
      </c>
      <c r="I131" s="18">
        <f t="shared" si="25"/>
        <v>0</v>
      </c>
      <c r="J131" s="17">
        <f t="shared" si="26"/>
        <v>0</v>
      </c>
      <c r="K131" s="19" t="s">
        <v>20</v>
      </c>
      <c r="L131" s="20">
        <f t="shared" si="27"/>
        <v>0</v>
      </c>
      <c r="M131" s="1"/>
      <c r="N131" s="1"/>
    </row>
    <row r="132" spans="1:14" ht="14">
      <c r="A132" s="1"/>
      <c r="B132" s="1"/>
      <c r="C132" s="23"/>
      <c r="D132" s="23"/>
      <c r="E132" s="23"/>
      <c r="F132" s="23"/>
      <c r="G132" s="24" t="s">
        <v>142</v>
      </c>
      <c r="H132" s="25">
        <f>SUM(H93:H131)</f>
        <v>0</v>
      </c>
      <c r="I132" s="26"/>
      <c r="J132" s="27"/>
      <c r="K132" s="28"/>
      <c r="L132" s="29"/>
      <c r="M132" s="1" t="s">
        <v>143</v>
      </c>
      <c r="N132" s="1"/>
    </row>
    <row r="133" spans="1:14" ht="14">
      <c r="A133" s="1"/>
      <c r="B133" s="1"/>
      <c r="C133" s="23"/>
      <c r="D133" s="1"/>
      <c r="E133" s="1"/>
      <c r="F133" s="1"/>
      <c r="G133" s="1"/>
      <c r="H133" s="17"/>
      <c r="I133" s="1"/>
      <c r="J133" s="17"/>
      <c r="K133" s="21"/>
      <c r="L133" s="20"/>
      <c r="M133" s="1"/>
      <c r="N133" s="1"/>
    </row>
    <row r="134" spans="1:14" ht="16">
      <c r="A134" s="1"/>
      <c r="B134" s="14" t="s">
        <v>144</v>
      </c>
      <c r="C134" s="14"/>
      <c r="D134" s="1"/>
      <c r="E134" s="1"/>
      <c r="F134" s="1"/>
      <c r="G134" s="1"/>
      <c r="H134" s="17"/>
      <c r="I134" s="1"/>
      <c r="J134" s="17"/>
      <c r="K134" s="21"/>
      <c r="L134" s="20"/>
      <c r="M134" s="1"/>
      <c r="N134" s="1"/>
    </row>
    <row r="135" spans="1:14" ht="14">
      <c r="A135" s="1"/>
      <c r="B135" s="1"/>
      <c r="C135" s="15">
        <v>0</v>
      </c>
      <c r="D135" s="1" t="s">
        <v>145</v>
      </c>
      <c r="E135" s="16"/>
      <c r="F135" s="1">
        <v>1500</v>
      </c>
      <c r="G135" s="16">
        <v>1500</v>
      </c>
      <c r="H135" s="17">
        <f t="shared" ref="H135:H138" si="29">(C135*E135*G135)/1000</f>
        <v>0</v>
      </c>
      <c r="I135" s="18">
        <f>H135*$D$192</f>
        <v>0</v>
      </c>
      <c r="J135" s="17">
        <f>H135*$D$194</f>
        <v>0</v>
      </c>
      <c r="K135" s="19" t="s">
        <v>83</v>
      </c>
      <c r="L135" s="20" t="str">
        <f t="shared" ref="L135:L138" si="30">IF(K135="Y",H135,"")</f>
        <v/>
      </c>
      <c r="M135" s="1"/>
      <c r="N135" s="1"/>
    </row>
    <row r="136" spans="1:14" ht="14">
      <c r="A136" s="1"/>
      <c r="B136" s="1"/>
      <c r="C136" s="15">
        <v>0</v>
      </c>
      <c r="D136" s="1" t="s">
        <v>146</v>
      </c>
      <c r="E136" s="16"/>
      <c r="F136" s="1">
        <v>500</v>
      </c>
      <c r="G136" s="16">
        <v>500</v>
      </c>
      <c r="H136" s="17">
        <f t="shared" si="29"/>
        <v>0</v>
      </c>
      <c r="I136" s="18">
        <f>H136*$D$192</f>
        <v>0</v>
      </c>
      <c r="J136" s="17">
        <f>H136*$D$194</f>
        <v>0</v>
      </c>
      <c r="K136" s="19" t="s">
        <v>83</v>
      </c>
      <c r="L136" s="20" t="str">
        <f t="shared" si="30"/>
        <v/>
      </c>
      <c r="M136" s="1"/>
      <c r="N136" s="1"/>
    </row>
    <row r="137" spans="1:14" ht="14">
      <c r="A137" s="1"/>
      <c r="B137" s="1"/>
      <c r="C137" s="15">
        <v>0</v>
      </c>
      <c r="D137" s="1" t="s">
        <v>147</v>
      </c>
      <c r="E137" s="16"/>
      <c r="F137" s="1">
        <v>450</v>
      </c>
      <c r="G137" s="16">
        <v>450</v>
      </c>
      <c r="H137" s="17">
        <f t="shared" si="29"/>
        <v>0</v>
      </c>
      <c r="I137" s="18">
        <f>H137*$D$192</f>
        <v>0</v>
      </c>
      <c r="J137" s="17">
        <f>H137*$D$194</f>
        <v>0</v>
      </c>
      <c r="K137" s="19" t="s">
        <v>83</v>
      </c>
      <c r="L137" s="20" t="str">
        <f t="shared" si="30"/>
        <v/>
      </c>
      <c r="M137" s="1"/>
      <c r="N137" s="1"/>
    </row>
    <row r="138" spans="1:14" ht="14">
      <c r="A138" s="1"/>
      <c r="B138" s="1"/>
      <c r="C138" s="15">
        <v>1</v>
      </c>
      <c r="D138" s="1" t="s">
        <v>148</v>
      </c>
      <c r="E138" s="16">
        <v>1</v>
      </c>
      <c r="F138" s="1">
        <v>500</v>
      </c>
      <c r="G138" s="16">
        <v>500</v>
      </c>
      <c r="H138" s="17">
        <f t="shared" si="29"/>
        <v>0.5</v>
      </c>
      <c r="I138" s="18">
        <f>H138*$D$192</f>
        <v>5.3650000000000003E-2</v>
      </c>
      <c r="J138" s="17">
        <f>H138*$D$194</f>
        <v>1.085</v>
      </c>
      <c r="K138" s="19" t="s">
        <v>83</v>
      </c>
      <c r="L138" s="20" t="str">
        <f t="shared" si="30"/>
        <v/>
      </c>
      <c r="M138" s="1"/>
      <c r="N138" s="1"/>
    </row>
    <row r="139" spans="1:14" ht="14">
      <c r="A139" s="1"/>
      <c r="B139" s="1"/>
      <c r="C139" s="1"/>
      <c r="D139" s="1"/>
      <c r="E139" s="1"/>
      <c r="F139" s="1"/>
      <c r="G139" s="1"/>
      <c r="H139" s="17"/>
      <c r="I139" s="1"/>
      <c r="J139" s="17"/>
      <c r="K139" s="21"/>
      <c r="L139" s="20"/>
      <c r="M139" s="1"/>
      <c r="N139" s="1"/>
    </row>
    <row r="140" spans="1:14" ht="16">
      <c r="A140" s="1"/>
      <c r="B140" s="14" t="s">
        <v>149</v>
      </c>
      <c r="C140" s="14"/>
      <c r="D140" s="1"/>
      <c r="E140" s="1"/>
      <c r="F140" s="1"/>
      <c r="G140" s="1"/>
      <c r="H140" s="17"/>
      <c r="I140" s="1"/>
      <c r="J140" s="17"/>
      <c r="K140" s="21"/>
      <c r="L140" s="20"/>
      <c r="M140" s="1"/>
      <c r="N140" s="1"/>
    </row>
    <row r="141" spans="1:14" ht="14">
      <c r="A141" s="1"/>
      <c r="B141" s="1"/>
      <c r="C141" s="15">
        <v>0</v>
      </c>
      <c r="D141" s="1" t="s">
        <v>150</v>
      </c>
      <c r="E141" s="16">
        <v>730</v>
      </c>
      <c r="F141" s="1">
        <v>5</v>
      </c>
      <c r="G141" s="16">
        <v>5</v>
      </c>
      <c r="H141" s="17">
        <f t="shared" ref="H141:H155" si="31">(C141*E141*G141)/1000</f>
        <v>0</v>
      </c>
      <c r="I141" s="18">
        <f t="shared" ref="I141:I155" si="32">H141*$D$192</f>
        <v>0</v>
      </c>
      <c r="J141" s="17">
        <f t="shared" ref="J141:J155" si="33">H141*$D$194</f>
        <v>0</v>
      </c>
      <c r="K141" s="19" t="s">
        <v>20</v>
      </c>
      <c r="L141" s="20">
        <f t="shared" ref="L141:L155" si="34">IF(K141="Y",H141,"")</f>
        <v>0</v>
      </c>
      <c r="M141" s="1"/>
      <c r="N141" s="1"/>
    </row>
    <row r="142" spans="1:14" ht="14">
      <c r="A142" s="1"/>
      <c r="B142" s="1"/>
      <c r="C142" s="15">
        <v>1</v>
      </c>
      <c r="D142" s="1" t="s">
        <v>151</v>
      </c>
      <c r="E142" s="16">
        <v>730</v>
      </c>
      <c r="F142" s="1">
        <v>6</v>
      </c>
      <c r="G142" s="16">
        <v>6</v>
      </c>
      <c r="H142" s="17">
        <f t="shared" si="31"/>
        <v>4.38</v>
      </c>
      <c r="I142" s="18">
        <f t="shared" si="32"/>
        <v>0.469974</v>
      </c>
      <c r="J142" s="17">
        <f t="shared" si="33"/>
        <v>9.5045999999999999</v>
      </c>
      <c r="K142" s="19" t="s">
        <v>20</v>
      </c>
      <c r="L142" s="20">
        <f t="shared" si="34"/>
        <v>4.38</v>
      </c>
      <c r="M142" s="1"/>
      <c r="N142" s="1"/>
    </row>
    <row r="143" spans="1:14" ht="14">
      <c r="A143" s="1"/>
      <c r="B143" s="1"/>
      <c r="C143" s="15">
        <v>0</v>
      </c>
      <c r="D143" s="1" t="s">
        <v>152</v>
      </c>
      <c r="E143" s="16">
        <v>730</v>
      </c>
      <c r="F143" s="1">
        <v>35</v>
      </c>
      <c r="G143" s="16">
        <v>35</v>
      </c>
      <c r="H143" s="17">
        <f t="shared" si="31"/>
        <v>0</v>
      </c>
      <c r="I143" s="18">
        <f t="shared" si="32"/>
        <v>0</v>
      </c>
      <c r="J143" s="17">
        <f t="shared" si="33"/>
        <v>0</v>
      </c>
      <c r="K143" s="19" t="s">
        <v>20</v>
      </c>
      <c r="L143" s="20">
        <f t="shared" si="34"/>
        <v>0</v>
      </c>
      <c r="M143" s="1"/>
      <c r="N143" s="1"/>
    </row>
    <row r="144" spans="1:14" ht="14">
      <c r="A144" s="1"/>
      <c r="B144" s="1"/>
      <c r="C144" s="15">
        <v>1</v>
      </c>
      <c r="D144" s="1" t="s">
        <v>153</v>
      </c>
      <c r="E144" s="16">
        <v>730</v>
      </c>
      <c r="F144" s="1">
        <v>40</v>
      </c>
      <c r="G144" s="16">
        <v>40</v>
      </c>
      <c r="H144" s="17">
        <f t="shared" si="31"/>
        <v>29.2</v>
      </c>
      <c r="I144" s="18">
        <f t="shared" si="32"/>
        <v>3.1331600000000002</v>
      </c>
      <c r="J144" s="17">
        <f t="shared" si="33"/>
        <v>63.363999999999997</v>
      </c>
      <c r="K144" s="19" t="s">
        <v>20</v>
      </c>
      <c r="L144" s="20">
        <f t="shared" si="34"/>
        <v>29.2</v>
      </c>
      <c r="M144" s="1"/>
      <c r="N144" s="1"/>
    </row>
    <row r="145" spans="1:14" ht="14">
      <c r="A145" s="1"/>
      <c r="B145" s="1"/>
      <c r="C145" s="15">
        <v>1</v>
      </c>
      <c r="D145" s="1" t="s">
        <v>154</v>
      </c>
      <c r="E145" s="16">
        <v>730</v>
      </c>
      <c r="F145" s="1">
        <v>15</v>
      </c>
      <c r="G145" s="16">
        <v>15</v>
      </c>
      <c r="H145" s="17">
        <f t="shared" si="31"/>
        <v>10.95</v>
      </c>
      <c r="I145" s="18">
        <f t="shared" si="32"/>
        <v>1.1749350000000001</v>
      </c>
      <c r="J145" s="17">
        <f t="shared" si="33"/>
        <v>23.761499999999998</v>
      </c>
      <c r="K145" s="19" t="s">
        <v>20</v>
      </c>
      <c r="L145" s="20">
        <f t="shared" si="34"/>
        <v>10.95</v>
      </c>
      <c r="M145" s="1"/>
      <c r="N145" s="1"/>
    </row>
    <row r="146" spans="1:14" ht="14">
      <c r="A146" s="1"/>
      <c r="B146" s="1"/>
      <c r="C146" s="15">
        <v>1</v>
      </c>
      <c r="D146" s="1" t="s">
        <v>155</v>
      </c>
      <c r="E146" s="16">
        <v>730</v>
      </c>
      <c r="F146" s="1">
        <v>18</v>
      </c>
      <c r="G146" s="16">
        <v>18</v>
      </c>
      <c r="H146" s="17">
        <f t="shared" si="31"/>
        <v>13.14</v>
      </c>
      <c r="I146" s="18">
        <f t="shared" si="32"/>
        <v>1.4099220000000001</v>
      </c>
      <c r="J146" s="17">
        <f t="shared" si="33"/>
        <v>28.5138</v>
      </c>
      <c r="K146" s="19" t="s">
        <v>20</v>
      </c>
      <c r="L146" s="20">
        <f t="shared" si="34"/>
        <v>13.14</v>
      </c>
      <c r="M146" s="1"/>
      <c r="N146" s="1"/>
    </row>
    <row r="147" spans="1:14" ht="14">
      <c r="A147" s="1"/>
      <c r="B147" s="1"/>
      <c r="C147" s="15">
        <v>0</v>
      </c>
      <c r="D147" s="1" t="s">
        <v>156</v>
      </c>
      <c r="E147" s="16">
        <v>730</v>
      </c>
      <c r="F147" s="1">
        <v>2</v>
      </c>
      <c r="G147" s="16">
        <v>2</v>
      </c>
      <c r="H147" s="17">
        <f t="shared" si="31"/>
        <v>0</v>
      </c>
      <c r="I147" s="18">
        <f t="shared" si="32"/>
        <v>0</v>
      </c>
      <c r="J147" s="17">
        <f t="shared" si="33"/>
        <v>0</v>
      </c>
      <c r="K147" s="19" t="s">
        <v>20</v>
      </c>
      <c r="L147" s="20">
        <f t="shared" si="34"/>
        <v>0</v>
      </c>
      <c r="M147" s="1"/>
      <c r="N147" s="1"/>
    </row>
    <row r="148" spans="1:14" ht="14">
      <c r="A148" s="1"/>
      <c r="B148" s="1"/>
      <c r="C148" s="15">
        <v>1</v>
      </c>
      <c r="D148" s="1" t="s">
        <v>157</v>
      </c>
      <c r="E148" s="16">
        <v>730</v>
      </c>
      <c r="F148" s="1">
        <v>2</v>
      </c>
      <c r="G148" s="16">
        <v>2</v>
      </c>
      <c r="H148" s="17">
        <f t="shared" si="31"/>
        <v>1.46</v>
      </c>
      <c r="I148" s="18">
        <f t="shared" si="32"/>
        <v>0.15665800000000002</v>
      </c>
      <c r="J148" s="17">
        <f t="shared" si="33"/>
        <v>3.1681999999999997</v>
      </c>
      <c r="K148" s="19"/>
      <c r="L148" s="20" t="str">
        <f t="shared" si="34"/>
        <v/>
      </c>
      <c r="M148" s="1"/>
      <c r="N148" s="1"/>
    </row>
    <row r="149" spans="1:14" ht="14">
      <c r="A149" s="1"/>
      <c r="B149" s="1"/>
      <c r="C149" s="15">
        <v>1</v>
      </c>
      <c r="D149" s="1" t="s">
        <v>158</v>
      </c>
      <c r="E149" s="16">
        <v>730</v>
      </c>
      <c r="F149" s="1">
        <v>2</v>
      </c>
      <c r="G149" s="16">
        <v>2</v>
      </c>
      <c r="H149" s="17">
        <f t="shared" si="31"/>
        <v>1.46</v>
      </c>
      <c r="I149" s="18">
        <f t="shared" si="32"/>
        <v>0.15665800000000002</v>
      </c>
      <c r="J149" s="17">
        <f t="shared" si="33"/>
        <v>3.1681999999999997</v>
      </c>
      <c r="K149" s="19"/>
      <c r="L149" s="20" t="str">
        <f t="shared" si="34"/>
        <v/>
      </c>
      <c r="M149" s="1"/>
      <c r="N149" s="1"/>
    </row>
    <row r="150" spans="1:14" ht="14">
      <c r="A150" s="1"/>
      <c r="B150" s="1"/>
      <c r="C150" s="15">
        <v>0</v>
      </c>
      <c r="D150" s="1" t="s">
        <v>159</v>
      </c>
      <c r="E150" s="16">
        <v>730</v>
      </c>
      <c r="F150" s="1">
        <v>5</v>
      </c>
      <c r="G150" s="16">
        <v>5</v>
      </c>
      <c r="H150" s="17">
        <f t="shared" si="31"/>
        <v>0</v>
      </c>
      <c r="I150" s="18">
        <f t="shared" si="32"/>
        <v>0</v>
      </c>
      <c r="J150" s="17">
        <f t="shared" si="33"/>
        <v>0</v>
      </c>
      <c r="K150" s="19" t="s">
        <v>20</v>
      </c>
      <c r="L150" s="20">
        <f t="shared" si="34"/>
        <v>0</v>
      </c>
      <c r="M150" s="1"/>
      <c r="N150" s="1"/>
    </row>
    <row r="151" spans="1:14" ht="14">
      <c r="A151" s="1"/>
      <c r="B151" s="1"/>
      <c r="C151" s="15">
        <v>5</v>
      </c>
      <c r="D151" s="1" t="s">
        <v>160</v>
      </c>
      <c r="E151" s="16">
        <v>730</v>
      </c>
      <c r="F151" s="1">
        <v>3</v>
      </c>
      <c r="G151" s="16">
        <v>3</v>
      </c>
      <c r="H151" s="17">
        <f t="shared" si="31"/>
        <v>10.95</v>
      </c>
      <c r="I151" s="18">
        <f t="shared" si="32"/>
        <v>1.1749350000000001</v>
      </c>
      <c r="J151" s="17">
        <f t="shared" si="33"/>
        <v>23.761499999999998</v>
      </c>
      <c r="K151" s="19" t="s">
        <v>20</v>
      </c>
      <c r="L151" s="20">
        <f t="shared" si="34"/>
        <v>10.95</v>
      </c>
      <c r="M151" s="1"/>
      <c r="N151" s="1"/>
    </row>
    <row r="152" spans="1:14" ht="14">
      <c r="A152" s="1"/>
      <c r="B152" s="1"/>
      <c r="C152" s="15">
        <v>0</v>
      </c>
      <c r="D152" s="1" t="s">
        <v>161</v>
      </c>
      <c r="E152" s="16">
        <v>730</v>
      </c>
      <c r="F152" s="1">
        <v>3</v>
      </c>
      <c r="G152" s="16">
        <v>3</v>
      </c>
      <c r="H152" s="17">
        <f t="shared" si="31"/>
        <v>0</v>
      </c>
      <c r="I152" s="18">
        <f t="shared" si="32"/>
        <v>0</v>
      </c>
      <c r="J152" s="17">
        <f t="shared" si="33"/>
        <v>0</v>
      </c>
      <c r="K152" s="19" t="s">
        <v>20</v>
      </c>
      <c r="L152" s="20">
        <f t="shared" si="34"/>
        <v>0</v>
      </c>
      <c r="M152" s="1"/>
      <c r="N152" s="1"/>
    </row>
    <row r="153" spans="1:14" ht="14">
      <c r="A153" s="1"/>
      <c r="B153" s="1"/>
      <c r="C153" s="15">
        <v>0</v>
      </c>
      <c r="D153" s="1" t="s">
        <v>51</v>
      </c>
      <c r="E153" s="16">
        <v>730</v>
      </c>
      <c r="F153" s="1">
        <v>2</v>
      </c>
      <c r="G153" s="16">
        <v>2</v>
      </c>
      <c r="H153" s="17">
        <f t="shared" si="31"/>
        <v>0</v>
      </c>
      <c r="I153" s="18">
        <f t="shared" si="32"/>
        <v>0</v>
      </c>
      <c r="J153" s="17">
        <f t="shared" si="33"/>
        <v>0</v>
      </c>
      <c r="K153" s="19" t="s">
        <v>20</v>
      </c>
      <c r="L153" s="20">
        <f t="shared" si="34"/>
        <v>0</v>
      </c>
      <c r="M153" s="1"/>
      <c r="N153" s="1"/>
    </row>
    <row r="154" spans="1:14" ht="14">
      <c r="A154" s="1"/>
      <c r="B154" s="1"/>
      <c r="C154" s="15">
        <v>5</v>
      </c>
      <c r="D154" s="1" t="s">
        <v>162</v>
      </c>
      <c r="E154" s="16">
        <v>730</v>
      </c>
      <c r="F154" s="1">
        <v>0.5</v>
      </c>
      <c r="G154" s="16">
        <v>0.5</v>
      </c>
      <c r="H154" s="17">
        <f t="shared" si="31"/>
        <v>1.825</v>
      </c>
      <c r="I154" s="18">
        <f t="shared" si="32"/>
        <v>0.19582250000000001</v>
      </c>
      <c r="J154" s="17">
        <f t="shared" si="33"/>
        <v>3.9602499999999998</v>
      </c>
      <c r="K154" s="19" t="s">
        <v>20</v>
      </c>
      <c r="L154" s="20">
        <f t="shared" si="34"/>
        <v>1.825</v>
      </c>
      <c r="M154" s="1"/>
      <c r="N154" s="1"/>
    </row>
    <row r="155" spans="1:14" ht="14">
      <c r="A155" s="1"/>
      <c r="B155" s="1"/>
      <c r="C155" s="15">
        <v>7</v>
      </c>
      <c r="D155" s="1" t="s">
        <v>163</v>
      </c>
      <c r="E155" s="16">
        <v>730</v>
      </c>
      <c r="F155" s="1">
        <v>2</v>
      </c>
      <c r="G155" s="16">
        <v>2</v>
      </c>
      <c r="H155" s="17">
        <f t="shared" si="31"/>
        <v>10.220000000000001</v>
      </c>
      <c r="I155" s="18">
        <f t="shared" si="32"/>
        <v>1.0966060000000002</v>
      </c>
      <c r="J155" s="17">
        <f t="shared" si="33"/>
        <v>22.177400000000002</v>
      </c>
      <c r="K155" s="19" t="s">
        <v>20</v>
      </c>
      <c r="L155" s="20">
        <f t="shared" si="34"/>
        <v>10.220000000000001</v>
      </c>
      <c r="M155" s="1"/>
      <c r="N155" s="1"/>
    </row>
    <row r="156" spans="1:14" ht="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1"/>
      <c r="L156" s="21"/>
      <c r="M156" s="1"/>
      <c r="N156" s="1"/>
    </row>
    <row r="157" spans="1:14" ht="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0" t="s">
        <v>164</v>
      </c>
      <c r="L157" s="31">
        <f>SUM(H11:H155)</f>
        <v>329.15599999999995</v>
      </c>
      <c r="M157" s="32" t="s">
        <v>165</v>
      </c>
      <c r="N157" s="1"/>
    </row>
    <row r="158" spans="1:14" ht="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0"/>
      <c r="L158" s="31"/>
      <c r="M158" s="32"/>
      <c r="N158" s="1"/>
    </row>
    <row r="159" spans="1:14" ht="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3" t="s">
        <v>166</v>
      </c>
      <c r="L159" s="20">
        <f>SUM(L11:L155)</f>
        <v>302.93600000000004</v>
      </c>
      <c r="M159" s="1" t="s">
        <v>167</v>
      </c>
      <c r="N159" s="1"/>
    </row>
    <row r="160" spans="1:14" ht="15" thickBo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1"/>
      <c r="N160" s="1"/>
    </row>
    <row r="161" spans="1:14" ht="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9">
      <c r="A162" s="34"/>
      <c r="B162" s="35" t="s">
        <v>168</v>
      </c>
      <c r="C162" s="34"/>
      <c r="D162" s="34"/>
      <c r="E162" s="36" t="s">
        <v>169</v>
      </c>
      <c r="F162" s="37" t="s">
        <v>170</v>
      </c>
      <c r="G162" s="37" t="s">
        <v>171</v>
      </c>
      <c r="H162" s="38" t="s">
        <v>172</v>
      </c>
      <c r="I162" s="39"/>
      <c r="J162" s="40" t="s">
        <v>173</v>
      </c>
      <c r="K162" s="34"/>
      <c r="L162" s="39"/>
      <c r="M162" s="40"/>
      <c r="N162" s="1"/>
    </row>
    <row r="163" spans="1:14" ht="16">
      <c r="A163" s="1"/>
      <c r="B163" s="14"/>
      <c r="C163" s="1"/>
      <c r="D163" s="1"/>
      <c r="E163" s="21" t="s">
        <v>165</v>
      </c>
      <c r="F163" s="21" t="s">
        <v>174</v>
      </c>
      <c r="G163" s="21" t="s">
        <v>175</v>
      </c>
      <c r="H163" s="41"/>
      <c r="I163" s="1"/>
      <c r="J163" s="21" t="s">
        <v>165</v>
      </c>
      <c r="K163" s="1"/>
      <c r="L163" s="1"/>
      <c r="M163" s="21"/>
      <c r="N163" s="1"/>
    </row>
    <row r="164" spans="1:14" ht="15">
      <c r="A164" s="1"/>
      <c r="B164" s="1"/>
      <c r="C164" s="42" t="s">
        <v>176</v>
      </c>
      <c r="D164" s="43"/>
      <c r="E164" s="44">
        <f>L157</f>
        <v>329.15599999999995</v>
      </c>
      <c r="F164" s="45">
        <f>E164*D192</f>
        <v>35.318438799999996</v>
      </c>
      <c r="G164" s="1">
        <f>E164*D194</f>
        <v>714.26851999999985</v>
      </c>
      <c r="H164" s="41">
        <f>E228</f>
        <v>2.8940000000000001</v>
      </c>
      <c r="I164" s="1"/>
      <c r="J164" s="46">
        <f>E164*H164</f>
        <v>952.57746399999985</v>
      </c>
      <c r="K164" s="1"/>
      <c r="L164" s="1" t="s">
        <v>177</v>
      </c>
      <c r="M164" s="46"/>
      <c r="N164" s="1"/>
    </row>
    <row r="165" spans="1:14" ht="14">
      <c r="A165" s="1"/>
      <c r="B165" s="1"/>
      <c r="C165" s="1" t="s">
        <v>178</v>
      </c>
      <c r="D165" s="1"/>
      <c r="E165" s="1"/>
      <c r="F165" s="1"/>
      <c r="G165" s="1"/>
      <c r="H165" s="41"/>
      <c r="I165" s="1"/>
      <c r="J165" s="1"/>
      <c r="K165" s="1"/>
      <c r="L165" s="1"/>
      <c r="M165" s="1"/>
      <c r="N165" s="1"/>
    </row>
    <row r="166" spans="1:14" ht="14">
      <c r="A166" s="1"/>
      <c r="B166" s="1"/>
      <c r="C166" s="1"/>
      <c r="D166" s="1"/>
      <c r="E166" s="1"/>
      <c r="F166" s="1"/>
      <c r="G166" s="1"/>
      <c r="H166" s="41"/>
      <c r="I166" s="1"/>
      <c r="J166" s="21" t="s">
        <v>179</v>
      </c>
      <c r="K166" s="1"/>
      <c r="L166" s="1"/>
      <c r="M166" s="21"/>
      <c r="N166" s="1"/>
    </row>
    <row r="167" spans="1:14" ht="14">
      <c r="A167" s="1"/>
      <c r="B167" s="1"/>
      <c r="C167" s="1"/>
      <c r="D167" s="1"/>
      <c r="E167" s="21" t="s">
        <v>179</v>
      </c>
      <c r="F167" s="21" t="s">
        <v>174</v>
      </c>
      <c r="G167" s="21" t="s">
        <v>175</v>
      </c>
      <c r="H167" s="4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42" t="s">
        <v>180</v>
      </c>
      <c r="D168" s="42"/>
      <c r="E168" s="47"/>
      <c r="F168" s="45">
        <f>E168*D197</f>
        <v>0</v>
      </c>
      <c r="G168" s="1">
        <f>E168*D199</f>
        <v>0</v>
      </c>
      <c r="H168" s="41">
        <f>E231</f>
        <v>1.0920000000000001</v>
      </c>
      <c r="I168" s="1"/>
      <c r="J168" s="46">
        <f>E168*H168</f>
        <v>0</v>
      </c>
      <c r="K168" s="1"/>
      <c r="L168" s="1"/>
      <c r="M168" s="46"/>
      <c r="N168" s="1"/>
    </row>
    <row r="169" spans="1:14" ht="14">
      <c r="A169" s="1"/>
      <c r="B169" s="1"/>
      <c r="C169" s="1"/>
      <c r="D169" s="1"/>
      <c r="E169" s="1"/>
      <c r="F169" s="1"/>
      <c r="G169" s="1"/>
      <c r="H169" s="41"/>
      <c r="I169" s="1"/>
      <c r="J169" s="1"/>
      <c r="K169" s="1"/>
      <c r="L169" s="1"/>
      <c r="M169" s="1"/>
      <c r="N169" s="1"/>
    </row>
    <row r="170" spans="1:14" ht="14">
      <c r="A170" s="1"/>
      <c r="B170" s="1"/>
      <c r="C170" s="1"/>
      <c r="D170" s="1"/>
      <c r="E170" s="1"/>
      <c r="F170" s="1"/>
      <c r="G170" s="1"/>
      <c r="H170" s="41"/>
      <c r="I170" s="1"/>
      <c r="J170" s="1"/>
      <c r="K170" s="1"/>
      <c r="L170" s="1"/>
      <c r="M170" s="1"/>
      <c r="N170" s="1"/>
    </row>
    <row r="171" spans="1:14" ht="14">
      <c r="A171" s="1"/>
      <c r="B171" s="1"/>
      <c r="C171" s="1"/>
      <c r="D171" s="1"/>
      <c r="E171" s="21" t="s">
        <v>181</v>
      </c>
      <c r="F171" s="21" t="s">
        <v>174</v>
      </c>
      <c r="G171" s="21" t="s">
        <v>175</v>
      </c>
      <c r="H171" s="41"/>
      <c r="I171" s="1"/>
      <c r="J171" s="21" t="s">
        <v>181</v>
      </c>
      <c r="K171" s="1"/>
      <c r="L171" s="1"/>
      <c r="M171" s="21"/>
      <c r="N171" s="1"/>
    </row>
    <row r="172" spans="1:14" ht="15">
      <c r="A172" s="1"/>
      <c r="B172" s="1"/>
      <c r="C172" s="42" t="s">
        <v>182</v>
      </c>
      <c r="D172" s="42"/>
      <c r="E172" s="47"/>
      <c r="F172" s="45">
        <f>E172*D202</f>
        <v>0</v>
      </c>
      <c r="G172" s="1">
        <f>E172*D204</f>
        <v>0</v>
      </c>
      <c r="H172" s="41">
        <f>E233</f>
        <v>1.1870000000000001</v>
      </c>
      <c r="I172" s="1"/>
      <c r="J172" s="46">
        <f>E172*H172</f>
        <v>0</v>
      </c>
      <c r="K172" s="1"/>
      <c r="L172" s="1"/>
      <c r="M172" s="46"/>
      <c r="N172" s="1"/>
    </row>
    <row r="173" spans="1:14" ht="14">
      <c r="A173" s="1"/>
      <c r="B173" s="1"/>
      <c r="C173" s="1"/>
      <c r="D173" s="1"/>
      <c r="E173" s="1"/>
      <c r="F173" s="1"/>
      <c r="G173" s="1"/>
      <c r="H173" s="41"/>
      <c r="I173" s="1"/>
      <c r="J173" s="1"/>
      <c r="K173" s="1"/>
      <c r="L173" s="1"/>
      <c r="M173" s="1"/>
      <c r="N173" s="1"/>
    </row>
    <row r="174" spans="1:14" ht="14">
      <c r="A174" s="1"/>
      <c r="B174" s="1"/>
      <c r="C174" s="1"/>
      <c r="D174" s="1"/>
      <c r="E174" s="1"/>
      <c r="F174" s="1"/>
      <c r="G174" s="1"/>
      <c r="H174" s="41"/>
      <c r="I174" s="1"/>
      <c r="J174" s="1"/>
      <c r="K174" s="1"/>
      <c r="L174" s="1"/>
      <c r="M174" s="1"/>
      <c r="N174" s="1"/>
    </row>
    <row r="175" spans="1:14" ht="14">
      <c r="A175" s="1"/>
      <c r="B175" s="1"/>
      <c r="C175" s="1"/>
      <c r="D175" s="1"/>
      <c r="E175" s="21" t="s">
        <v>181</v>
      </c>
      <c r="F175" s="21" t="s">
        <v>174</v>
      </c>
      <c r="G175" s="21" t="s">
        <v>175</v>
      </c>
      <c r="H175" s="41"/>
      <c r="I175" s="1"/>
      <c r="J175" s="21" t="s">
        <v>181</v>
      </c>
      <c r="K175" s="1"/>
      <c r="L175" s="1"/>
      <c r="M175" s="21"/>
      <c r="N175" s="1"/>
    </row>
    <row r="176" spans="1:14" ht="15">
      <c r="A176" s="1"/>
      <c r="B176" s="1"/>
      <c r="C176" s="42" t="s">
        <v>183</v>
      </c>
      <c r="D176" s="1"/>
      <c r="E176" s="47"/>
      <c r="F176" s="45">
        <f>E176*D207</f>
        <v>0</v>
      </c>
      <c r="G176" s="1">
        <f>E176*D209</f>
        <v>0</v>
      </c>
      <c r="H176" s="41">
        <f>E235</f>
        <v>1.1579999999999999</v>
      </c>
      <c r="I176" s="1"/>
      <c r="J176" s="46">
        <f>E176*H176</f>
        <v>0</v>
      </c>
      <c r="K176" s="1"/>
      <c r="L176" s="1"/>
      <c r="M176" s="46"/>
      <c r="N176" s="1"/>
    </row>
    <row r="177" spans="1:14" ht="14">
      <c r="A177" s="1"/>
      <c r="B177" s="1"/>
      <c r="C177" s="1"/>
      <c r="D177" s="1"/>
      <c r="E177" s="1"/>
      <c r="F177" s="1"/>
      <c r="G177" s="1"/>
      <c r="H177" s="41"/>
      <c r="I177" s="1"/>
      <c r="J177" s="1"/>
      <c r="K177" s="1"/>
      <c r="L177" s="1"/>
      <c r="M177" s="1"/>
      <c r="N177" s="1"/>
    </row>
    <row r="178" spans="1:14" ht="14">
      <c r="A178" s="1"/>
      <c r="B178" s="1"/>
      <c r="C178" s="1"/>
      <c r="D178" s="1"/>
      <c r="E178" s="1"/>
      <c r="F178" s="1"/>
      <c r="G178" s="1"/>
      <c r="H178" s="41"/>
      <c r="I178" s="1"/>
      <c r="J178" s="1"/>
      <c r="K178" s="1"/>
      <c r="L178" s="1"/>
      <c r="M178" s="1"/>
      <c r="N178" s="1"/>
    </row>
    <row r="179" spans="1:14" ht="14">
      <c r="A179" s="1"/>
      <c r="B179" s="1"/>
      <c r="C179" s="1"/>
      <c r="D179" s="1"/>
      <c r="E179" s="21" t="s">
        <v>184</v>
      </c>
      <c r="F179" s="21" t="s">
        <v>174</v>
      </c>
      <c r="G179" s="21" t="s">
        <v>175</v>
      </c>
      <c r="H179" s="4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42" t="s">
        <v>185</v>
      </c>
      <c r="D180" s="42"/>
      <c r="E180" s="47"/>
      <c r="F180" s="45">
        <f>E180*D212</f>
        <v>0</v>
      </c>
      <c r="G180" s="1">
        <f>E180*D214</f>
        <v>0</v>
      </c>
      <c r="H180" s="41"/>
      <c r="I180" s="1"/>
      <c r="J180" s="45"/>
      <c r="K180" s="1"/>
      <c r="L180" s="1"/>
      <c r="M180" s="45"/>
      <c r="N180" s="1"/>
    </row>
    <row r="181" spans="1:14" ht="14">
      <c r="A181" s="1"/>
      <c r="B181" s="1"/>
      <c r="C181" s="1"/>
      <c r="D181" s="1"/>
      <c r="E181" s="1"/>
      <c r="F181" s="1"/>
      <c r="G181" s="1"/>
      <c r="H181" s="41"/>
      <c r="I181" s="1"/>
      <c r="J181" s="1"/>
      <c r="K181" s="1"/>
      <c r="L181" s="1"/>
      <c r="M181" s="1"/>
      <c r="N181" s="1"/>
    </row>
    <row r="182" spans="1:14" ht="14">
      <c r="A182" s="1"/>
      <c r="B182" s="1"/>
      <c r="C182" s="1"/>
      <c r="D182" s="1"/>
      <c r="E182" s="1"/>
      <c r="F182" s="1"/>
      <c r="G182" s="1"/>
      <c r="H182" s="41"/>
      <c r="I182" s="1"/>
      <c r="J182" s="1"/>
      <c r="K182" s="1"/>
      <c r="L182" s="1"/>
      <c r="M182" s="1"/>
      <c r="N182" s="1"/>
    </row>
    <row r="183" spans="1:14" ht="14">
      <c r="A183" s="1"/>
      <c r="B183" s="1"/>
      <c r="C183" s="1"/>
      <c r="D183" s="1"/>
      <c r="E183" s="21" t="s">
        <v>186</v>
      </c>
      <c r="F183" s="21" t="s">
        <v>174</v>
      </c>
      <c r="G183" s="21" t="s">
        <v>175</v>
      </c>
      <c r="H183" s="4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42" t="s">
        <v>187</v>
      </c>
      <c r="D184" s="1"/>
      <c r="E184" s="47"/>
      <c r="F184" s="45">
        <f>E184*D216</f>
        <v>0</v>
      </c>
      <c r="G184" s="1">
        <f>E184*D218</f>
        <v>0</v>
      </c>
      <c r="H184" s="41"/>
      <c r="I184" s="1"/>
      <c r="J184" s="45"/>
      <c r="K184" s="1"/>
      <c r="L184" s="1"/>
      <c r="M184" s="45"/>
      <c r="N184" s="1"/>
    </row>
    <row r="185" spans="1:14" ht="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6">
      <c r="A190" s="1"/>
      <c r="B190" s="14" t="s">
        <v>188</v>
      </c>
      <c r="C190" s="1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">
      <c r="A192" s="1"/>
      <c r="B192" s="48" t="s">
        <v>189</v>
      </c>
      <c r="C192" s="32"/>
      <c r="D192" s="49">
        <v>0.10730000000000001</v>
      </c>
      <c r="E192" s="1" t="s">
        <v>190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">
      <c r="A193" s="1"/>
      <c r="B193" s="50"/>
      <c r="C193" s="50"/>
      <c r="D193" s="51"/>
      <c r="E193" s="34"/>
      <c r="F193" s="34"/>
      <c r="G193" s="34"/>
      <c r="H193" s="34"/>
      <c r="I193" s="34"/>
      <c r="J193" s="34"/>
      <c r="K193" s="1"/>
      <c r="L193" s="1"/>
      <c r="M193" s="1"/>
      <c r="N193" s="1"/>
    </row>
    <row r="194" spans="1:14" ht="14">
      <c r="A194" s="1"/>
      <c r="B194" s="52" t="s">
        <v>191</v>
      </c>
      <c r="C194" s="33"/>
      <c r="D194" s="52">
        <v>2.17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">
      <c r="A195" s="1"/>
      <c r="B195" s="33"/>
      <c r="C195" s="33"/>
      <c r="D195" s="52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">
      <c r="A197" s="1"/>
      <c r="B197" s="48" t="s">
        <v>192</v>
      </c>
      <c r="C197" s="32"/>
      <c r="D197" s="49">
        <v>0</v>
      </c>
      <c r="E197" s="1" t="s">
        <v>193</v>
      </c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">
      <c r="A198" s="1"/>
      <c r="B198" s="50"/>
      <c r="C198" s="50"/>
      <c r="D198" s="51"/>
      <c r="E198" s="34"/>
      <c r="F198" s="34"/>
      <c r="G198" s="34"/>
      <c r="H198" s="34"/>
      <c r="I198" s="34"/>
      <c r="J198" s="34"/>
      <c r="K198" s="1"/>
      <c r="L198" s="1"/>
      <c r="M198" s="1"/>
      <c r="N198" s="1"/>
    </row>
    <row r="199" spans="1:14" ht="14">
      <c r="A199" s="1"/>
      <c r="B199" s="33" t="s">
        <v>194</v>
      </c>
      <c r="C199" s="33"/>
      <c r="D199" s="52">
        <v>126.6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">
      <c r="A200" s="1"/>
      <c r="B200" s="33"/>
      <c r="C200" s="33"/>
      <c r="D200" s="52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">
      <c r="A202" s="1"/>
      <c r="B202" s="48" t="s">
        <v>195</v>
      </c>
      <c r="C202" s="32"/>
      <c r="D202" s="49">
        <v>0</v>
      </c>
      <c r="E202" s="1" t="s">
        <v>196</v>
      </c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">
      <c r="A203" s="1"/>
      <c r="B203" s="50"/>
      <c r="C203" s="50"/>
      <c r="D203" s="51"/>
      <c r="E203" s="34"/>
      <c r="F203" s="34"/>
      <c r="G203" s="34"/>
      <c r="H203" s="34"/>
      <c r="I203" s="34"/>
      <c r="J203" s="34"/>
      <c r="K203" s="1"/>
      <c r="L203" s="1"/>
      <c r="M203" s="1"/>
      <c r="N203" s="1"/>
    </row>
    <row r="204" spans="1:14" ht="14">
      <c r="A204" s="1"/>
      <c r="B204" s="33" t="s">
        <v>197</v>
      </c>
      <c r="C204" s="33"/>
      <c r="D204" s="52">
        <v>5.16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">
      <c r="A205" s="1"/>
      <c r="B205" s="33"/>
      <c r="C205" s="33"/>
      <c r="D205" s="52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">
      <c r="A206" s="1"/>
      <c r="B206" s="33"/>
      <c r="C206" s="3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">
      <c r="A207" s="1"/>
      <c r="B207" s="48" t="s">
        <v>198</v>
      </c>
      <c r="C207" s="32"/>
      <c r="D207" s="49">
        <v>0</v>
      </c>
      <c r="E207" s="1" t="s">
        <v>199</v>
      </c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">
      <c r="A208" s="1"/>
      <c r="B208" s="50"/>
      <c r="C208" s="50"/>
      <c r="D208" s="51"/>
      <c r="E208" s="34"/>
      <c r="F208" s="34"/>
      <c r="G208" s="34"/>
      <c r="H208" s="34"/>
      <c r="I208" s="34"/>
      <c r="J208" s="34"/>
      <c r="K208" s="1"/>
      <c r="L208" s="1"/>
      <c r="M208" s="1"/>
      <c r="N208" s="1"/>
    </row>
    <row r="209" spans="1:14" ht="14">
      <c r="A209" s="1"/>
      <c r="B209" s="33" t="s">
        <v>197</v>
      </c>
      <c r="C209" s="33"/>
      <c r="D209" s="52">
        <v>5.91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">
      <c r="A210" s="1"/>
      <c r="B210" s="33"/>
      <c r="C210" s="33"/>
      <c r="D210" s="52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">
      <c r="A212" s="1"/>
      <c r="B212" s="48" t="s">
        <v>200</v>
      </c>
      <c r="C212" s="32"/>
      <c r="D212" s="49">
        <v>0</v>
      </c>
      <c r="E212" s="1" t="s">
        <v>201</v>
      </c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">
      <c r="A213" s="1"/>
      <c r="B213" s="53"/>
      <c r="C213" s="37"/>
      <c r="D213" s="54"/>
      <c r="E213" s="34"/>
      <c r="F213" s="34"/>
      <c r="G213" s="34"/>
      <c r="H213" s="34"/>
      <c r="I213" s="34"/>
      <c r="J213" s="34"/>
      <c r="K213" s="1"/>
      <c r="L213" s="1"/>
      <c r="M213" s="1"/>
      <c r="N213" s="1"/>
    </row>
    <row r="214" spans="1:14" ht="14">
      <c r="A214" s="1"/>
      <c r="B214" s="33" t="s">
        <v>202</v>
      </c>
      <c r="C214" s="33"/>
      <c r="D214" s="52">
        <v>1.67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">
      <c r="A216" s="1"/>
      <c r="B216" s="48" t="s">
        <v>203</v>
      </c>
      <c r="C216" s="32"/>
      <c r="D216" s="49">
        <v>0</v>
      </c>
      <c r="E216" s="1" t="s">
        <v>204</v>
      </c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">
      <c r="A217" s="1"/>
      <c r="B217" s="50"/>
      <c r="C217" s="50"/>
      <c r="D217" s="51"/>
      <c r="E217" s="34"/>
      <c r="F217" s="34"/>
      <c r="G217" s="34"/>
      <c r="H217" s="34"/>
      <c r="I217" s="34"/>
      <c r="J217" s="34"/>
      <c r="K217" s="1"/>
      <c r="L217" s="1"/>
      <c r="M217" s="1"/>
      <c r="N217" s="1"/>
    </row>
    <row r="218" spans="1:14" ht="14">
      <c r="A218" s="1"/>
      <c r="B218" s="52" t="s">
        <v>205</v>
      </c>
      <c r="C218" s="33"/>
      <c r="D218" s="52">
        <v>0.45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">
      <c r="A219" s="1"/>
      <c r="B219" s="33"/>
      <c r="C219" s="33"/>
      <c r="D219" s="52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6">
      <c r="A223" s="1"/>
      <c r="B223" s="14" t="s">
        <v>206</v>
      </c>
      <c r="C223" s="14"/>
      <c r="D223" s="14"/>
      <c r="E223" s="1" t="s">
        <v>207</v>
      </c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">
      <c r="A224" s="1"/>
      <c r="B224" s="55"/>
      <c r="C224" s="5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">
      <c r="A225" s="1"/>
      <c r="B225" s="37" t="s">
        <v>208</v>
      </c>
      <c r="C225" s="37"/>
      <c r="D225" s="34"/>
      <c r="E225" s="37" t="s">
        <v>209</v>
      </c>
      <c r="F225" s="1"/>
      <c r="G225" s="32"/>
      <c r="H225" s="1"/>
      <c r="I225" s="1"/>
      <c r="J225" s="1"/>
      <c r="K225" s="1"/>
      <c r="L225" s="1"/>
      <c r="M225" s="1"/>
      <c r="N225" s="1"/>
    </row>
    <row r="226" spans="1:14" ht="14">
      <c r="A226" s="1"/>
      <c r="B226" s="32"/>
      <c r="C226" s="3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">
      <c r="A227" s="1"/>
      <c r="B227" s="32" t="s">
        <v>210</v>
      </c>
      <c r="C227" s="3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">
      <c r="A228" s="1"/>
      <c r="B228" s="1" t="s">
        <v>211</v>
      </c>
      <c r="C228" s="1"/>
      <c r="D228" s="1"/>
      <c r="E228" s="1">
        <v>2.8940000000000001</v>
      </c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">
      <c r="A229" s="1"/>
      <c r="B229" s="1" t="s">
        <v>212</v>
      </c>
      <c r="C229" s="1"/>
      <c r="D229" s="1"/>
      <c r="E229" s="1">
        <v>3.4430000000000001</v>
      </c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">
      <c r="A231" s="1"/>
      <c r="B231" s="32" t="s">
        <v>213</v>
      </c>
      <c r="C231" s="32"/>
      <c r="D231" s="1"/>
      <c r="E231" s="1">
        <v>1.0920000000000001</v>
      </c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">
      <c r="A233" s="1"/>
      <c r="B233" s="32" t="s">
        <v>214</v>
      </c>
      <c r="C233" s="32"/>
      <c r="D233" s="1"/>
      <c r="E233" s="1">
        <v>1.1870000000000001</v>
      </c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">
      <c r="A235" s="1"/>
      <c r="B235" s="32" t="s">
        <v>215</v>
      </c>
      <c r="C235" s="32"/>
      <c r="D235" s="1"/>
      <c r="E235" s="1">
        <v>1.1579999999999999</v>
      </c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</sheetData>
  <phoneticPr fontId="11" type="noConversion"/>
  <pageMargins left="0.75000000000000011" right="0.75000000000000011" top="1" bottom="1" header="0.5" footer="0.5"/>
  <pageSetup scale="1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Plug, Light &amp; Fixture Loads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 Stoller</dc:creator>
  <cp:lastModifiedBy>Burke Stoller</cp:lastModifiedBy>
  <dcterms:created xsi:type="dcterms:W3CDTF">2017-05-27T03:30:59Z</dcterms:created>
  <dcterms:modified xsi:type="dcterms:W3CDTF">2017-05-27T03:31:20Z</dcterms:modified>
</cp:coreProperties>
</file>